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80" yWindow="-135" windowWidth="17400" windowHeight="12300" activeTab="3"/>
  </bookViews>
  <sheets>
    <sheet name="Krycí list" sheetId="1" r:id="rId1"/>
    <sheet name="Rekapitulace" sheetId="2" r:id="rId2"/>
    <sheet name="Soupis prací" sheetId="3" r:id="rId3"/>
    <sheet name="VV" sheetId="4" r:id="rId4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Rekapitulace!$G$17</definedName>
    <definedName name="Dodavka0" localSheetId="3">VV!#REF!</definedName>
    <definedName name="Dodavka0">'Soupis prací'!#REF!</definedName>
    <definedName name="HSV">Rekapitulace!$E$17</definedName>
    <definedName name="HSV0" localSheetId="3">VV!#REF!</definedName>
    <definedName name="HSV0">'Soupis prací'!#REF!</definedName>
    <definedName name="HZS">Rekapitulace!$I$17</definedName>
    <definedName name="HZS0" localSheetId="3">VV!#REF!</definedName>
    <definedName name="HZS0">'Soupis prací'!#REF!</definedName>
    <definedName name="JKSO">'Krycí list'!$F$4</definedName>
    <definedName name="MJ">'Krycí list'!$G$4</definedName>
    <definedName name="Mont">Rekapitulace!$H$17</definedName>
    <definedName name="Montaz0" localSheetId="3">VV!#REF!</definedName>
    <definedName name="Montaz0">'Soupis prací'!#REF!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1">Rekapitulace!$1:$6</definedName>
    <definedName name="_xlnm.Print_Titles" localSheetId="2">'Soupis prací'!$1:$6</definedName>
    <definedName name="_xlnm.Print_Titles" localSheetId="3">VV!$1:$6</definedName>
    <definedName name="Objednatel">'Krycí list'!$C$8</definedName>
    <definedName name="_xlnm.Print_Area" localSheetId="0">'Krycí list'!$A$1:$G$45</definedName>
    <definedName name="_xlnm.Print_Area" localSheetId="1">Rekapitulace!$A$1:$I$23</definedName>
    <definedName name="_xlnm.Print_Area" localSheetId="2">'Soupis prací'!$A$1:$G$49</definedName>
    <definedName name="_xlnm.Print_Area" localSheetId="3">VV!$A$1:$G$49</definedName>
    <definedName name="PocetMJ">'Krycí list'!$G$7</definedName>
    <definedName name="Poznamka">'Krycí list'!$B$37</definedName>
    <definedName name="Projektant">'Krycí list'!$C$7</definedName>
    <definedName name="PSV">Rekapitulace!$F$17</definedName>
    <definedName name="PSV0" localSheetId="3">VV!#REF!</definedName>
    <definedName name="PSV0">'Soupis prací'!#REF!</definedName>
    <definedName name="SloupecCC" localSheetId="3">VV!$G$6</definedName>
    <definedName name="SloupecCC">'Soupis prací'!$G$6</definedName>
    <definedName name="SloupecCisloPol" localSheetId="3">VV!$B$6</definedName>
    <definedName name="SloupecCisloPol">'Soupis prací'!$B$6</definedName>
    <definedName name="SloupecJC" localSheetId="3">VV!$F$6</definedName>
    <definedName name="SloupecJC">'Soupis prací'!$F$6</definedName>
    <definedName name="SloupecMJ" localSheetId="3">VV!$D$6</definedName>
    <definedName name="SloupecMJ">'Soupis prací'!$D$6</definedName>
    <definedName name="SloupecMnozstvi" localSheetId="3">VV!$E$6</definedName>
    <definedName name="SloupecMnozstvi">'Soupis prací'!$E$6</definedName>
    <definedName name="SloupecNazPol" localSheetId="3">VV!$C$6</definedName>
    <definedName name="SloupecNazPol">'Soupis prací'!$C$6</definedName>
    <definedName name="SloupecPC" localSheetId="3">VV!$A$6</definedName>
    <definedName name="SloupecPC">'Soupis prací'!$A$6</definedName>
    <definedName name="solver_lin" localSheetId="2" hidden="1">0</definedName>
    <definedName name="solver_lin" localSheetId="3" hidden="1">0</definedName>
    <definedName name="solver_num" localSheetId="2" hidden="1">0</definedName>
    <definedName name="solver_num" localSheetId="3" hidden="1">0</definedName>
    <definedName name="solver_opt" localSheetId="2" hidden="1">'Soupis prací'!#REF!</definedName>
    <definedName name="solver_opt" localSheetId="3" hidden="1">VV!#REF!</definedName>
    <definedName name="solver_typ" localSheetId="2" hidden="1">1</definedName>
    <definedName name="solver_typ" localSheetId="3" hidden="1">1</definedName>
    <definedName name="solver_val" localSheetId="2" hidden="1">0</definedName>
    <definedName name="solver_val" localSheetId="3" hidden="1">0</definedName>
    <definedName name="Typ" localSheetId="3">VV!#REF!</definedName>
    <definedName name="Typ">'Soupis prací'!#REF!</definedName>
    <definedName name="VRN">Rekapitulace!$H$23</definedName>
    <definedName name="VRNKc">Rekapitulace!$E$22</definedName>
    <definedName name="VRNnazev">Rekapitulace!$A$22</definedName>
    <definedName name="VRNproc">Rekapitulace!$F$22</definedName>
    <definedName name="VRNzakl">Rekapitulace!$G$22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G42" i="4" l="1"/>
  <c r="G35" i="4"/>
  <c r="F12" i="4" l="1"/>
  <c r="F11" i="4"/>
  <c r="F10" i="4"/>
  <c r="F9" i="4"/>
  <c r="C49" i="4"/>
  <c r="BE48" i="4"/>
  <c r="BE49" i="4" s="1"/>
  <c r="BC48" i="4"/>
  <c r="BC49" i="4" s="1"/>
  <c r="BB48" i="4"/>
  <c r="BB49" i="4" s="1"/>
  <c r="BA48" i="4"/>
  <c r="BA49" i="4" s="1"/>
  <c r="G48" i="4"/>
  <c r="BD48" i="4" s="1"/>
  <c r="BD49" i="4" s="1"/>
  <c r="C46" i="4"/>
  <c r="BE45" i="4"/>
  <c r="BE46" i="4" s="1"/>
  <c r="BC45" i="4"/>
  <c r="BC46" i="4" s="1"/>
  <c r="BB45" i="4"/>
  <c r="BB46" i="4" s="1"/>
  <c r="BA45" i="4"/>
  <c r="BA46" i="4" s="1"/>
  <c r="G45" i="4"/>
  <c r="BD45" i="4" s="1"/>
  <c r="BD46" i="4" s="1"/>
  <c r="C43" i="4"/>
  <c r="BE42" i="4"/>
  <c r="BD42" i="4"/>
  <c r="BC42" i="4"/>
  <c r="BA42" i="4"/>
  <c r="BB42" i="4"/>
  <c r="BE41" i="4"/>
  <c r="BD41" i="4"/>
  <c r="BD43" i="4" s="1"/>
  <c r="BC41" i="4"/>
  <c r="BA41" i="4"/>
  <c r="BA43" i="4" s="1"/>
  <c r="G41" i="4"/>
  <c r="BB41" i="4" s="1"/>
  <c r="C39" i="4"/>
  <c r="BE38" i="4"/>
  <c r="BD38" i="4"/>
  <c r="BC38" i="4"/>
  <c r="BA38" i="4"/>
  <c r="G38" i="4"/>
  <c r="BB38" i="4" s="1"/>
  <c r="BE37" i="4"/>
  <c r="BD37" i="4"/>
  <c r="BC37" i="4"/>
  <c r="BA37" i="4"/>
  <c r="G37" i="4"/>
  <c r="BB37" i="4" s="1"/>
  <c r="BE36" i="4"/>
  <c r="BD36" i="4"/>
  <c r="BC36" i="4"/>
  <c r="BA36" i="4"/>
  <c r="G36" i="4"/>
  <c r="BB36" i="4" s="1"/>
  <c r="BE35" i="4"/>
  <c r="BD35" i="4"/>
  <c r="BC35" i="4"/>
  <c r="BA35" i="4"/>
  <c r="BB35" i="4"/>
  <c r="BE34" i="4"/>
  <c r="BE39" i="4" s="1"/>
  <c r="BD34" i="4"/>
  <c r="BD39" i="4" s="1"/>
  <c r="BC34" i="4"/>
  <c r="BC39" i="4" s="1"/>
  <c r="BA34" i="4"/>
  <c r="BA39" i="4" s="1"/>
  <c r="G34" i="4"/>
  <c r="C32" i="4"/>
  <c r="BE31" i="4"/>
  <c r="BD31" i="4"/>
  <c r="BC31" i="4"/>
  <c r="BA31" i="4"/>
  <c r="G31" i="4"/>
  <c r="BB31" i="4" s="1"/>
  <c r="BE30" i="4"/>
  <c r="BD30" i="4"/>
  <c r="BC30" i="4"/>
  <c r="BA30" i="4"/>
  <c r="G30" i="4"/>
  <c r="BB30" i="4" s="1"/>
  <c r="BE29" i="4"/>
  <c r="BE32" i="4" s="1"/>
  <c r="BD29" i="4"/>
  <c r="BD32" i="4" s="1"/>
  <c r="BC29" i="4"/>
  <c r="BC32" i="4" s="1"/>
  <c r="BA29" i="4"/>
  <c r="BA32" i="4" s="1"/>
  <c r="G29" i="4"/>
  <c r="BB29" i="4" s="1"/>
  <c r="C27" i="4"/>
  <c r="BE26" i="4"/>
  <c r="BE27" i="4" s="1"/>
  <c r="BD26" i="4"/>
  <c r="BD27" i="4" s="1"/>
  <c r="BC26" i="4"/>
  <c r="BC27" i="4" s="1"/>
  <c r="BB26" i="4"/>
  <c r="BB27" i="4" s="1"/>
  <c r="G26" i="4"/>
  <c r="G27" i="4" s="1"/>
  <c r="C24" i="4"/>
  <c r="BE23" i="4"/>
  <c r="BE24" i="4" s="1"/>
  <c r="BD23" i="4"/>
  <c r="BD24" i="4" s="1"/>
  <c r="BC23" i="4"/>
  <c r="BC24" i="4" s="1"/>
  <c r="BB23" i="4"/>
  <c r="BB24" i="4" s="1"/>
  <c r="G23" i="4"/>
  <c r="G24" i="4" s="1"/>
  <c r="C21" i="4"/>
  <c r="BE20" i="4"/>
  <c r="BD20" i="4"/>
  <c r="BC20" i="4"/>
  <c r="BB20" i="4"/>
  <c r="G20" i="4"/>
  <c r="BA20" i="4" s="1"/>
  <c r="BE19" i="4"/>
  <c r="BD19" i="4"/>
  <c r="BD21" i="4" s="1"/>
  <c r="BC19" i="4"/>
  <c r="BC21" i="4" s="1"/>
  <c r="BB19" i="4"/>
  <c r="BB21" i="4" s="1"/>
  <c r="G19" i="4"/>
  <c r="G21" i="4" s="1"/>
  <c r="C17" i="4"/>
  <c r="BE16" i="4"/>
  <c r="BE17" i="4" s="1"/>
  <c r="BD16" i="4"/>
  <c r="BD17" i="4" s="1"/>
  <c r="BC16" i="4"/>
  <c r="BC17" i="4" s="1"/>
  <c r="BB16" i="4"/>
  <c r="BB17" i="4" s="1"/>
  <c r="G16" i="4"/>
  <c r="G17" i="4" s="1"/>
  <c r="C14" i="4"/>
  <c r="BE13" i="4"/>
  <c r="BD13" i="4"/>
  <c r="BC13" i="4"/>
  <c r="BB13" i="4"/>
  <c r="G13" i="4"/>
  <c r="BA13" i="4" s="1"/>
  <c r="BE12" i="4"/>
  <c r="BD12" i="4"/>
  <c r="BC12" i="4"/>
  <c r="BB12" i="4"/>
  <c r="G12" i="4"/>
  <c r="BA12" i="4" s="1"/>
  <c r="BE11" i="4"/>
  <c r="BD11" i="4"/>
  <c r="BC11" i="4"/>
  <c r="BB11" i="4"/>
  <c r="G11" i="4"/>
  <c r="BA11" i="4" s="1"/>
  <c r="BE10" i="4"/>
  <c r="BD10" i="4"/>
  <c r="BC10" i="4"/>
  <c r="BB10" i="4"/>
  <c r="G10" i="4"/>
  <c r="BA10" i="4" s="1"/>
  <c r="BE9" i="4"/>
  <c r="BD9" i="4"/>
  <c r="BC9" i="4"/>
  <c r="BB9" i="4"/>
  <c r="G9" i="4"/>
  <c r="BA9" i="4" s="1"/>
  <c r="BE8" i="4"/>
  <c r="BE14" i="4" s="1"/>
  <c r="BD8" i="4"/>
  <c r="BD14" i="4" s="1"/>
  <c r="BC8" i="4"/>
  <c r="BC14" i="4" s="1"/>
  <c r="BB8" i="4"/>
  <c r="BB14" i="4" s="1"/>
  <c r="G8" i="4"/>
  <c r="G14" i="4" s="1"/>
  <c r="C4" i="4"/>
  <c r="F3" i="4"/>
  <c r="C3" i="4"/>
  <c r="G39" i="4" l="1"/>
  <c r="BB32" i="4"/>
  <c r="BE21" i="4"/>
  <c r="G46" i="4"/>
  <c r="BC43" i="4"/>
  <c r="BE43" i="4"/>
  <c r="BB43" i="4"/>
  <c r="BA16" i="4"/>
  <c r="BA17" i="4" s="1"/>
  <c r="BA23" i="4"/>
  <c r="BA24" i="4" s="1"/>
  <c r="G32" i="4"/>
  <c r="BB34" i="4"/>
  <c r="BB39" i="4" s="1"/>
  <c r="G43" i="4"/>
  <c r="G49" i="4"/>
  <c r="BA8" i="4"/>
  <c r="BA14" i="4" s="1"/>
  <c r="BA19" i="4"/>
  <c r="BA21" i="4" s="1"/>
  <c r="BA26" i="4"/>
  <c r="BA27" i="4" s="1"/>
  <c r="BE48" i="3"/>
  <c r="BC48" i="3"/>
  <c r="BB48" i="3"/>
  <c r="BA48" i="3"/>
  <c r="G48" i="3"/>
  <c r="BD48" i="3" s="1"/>
  <c r="BD49" i="3" s="1"/>
  <c r="H16" i="2" s="1"/>
  <c r="B16" i="2"/>
  <c r="A16" i="2"/>
  <c r="BE49" i="3"/>
  <c r="I16" i="2" s="1"/>
  <c r="BC49" i="3"/>
  <c r="G16" i="2" s="1"/>
  <c r="BB49" i="3"/>
  <c r="F16" i="2" s="1"/>
  <c r="BA49" i="3"/>
  <c r="E16" i="2" s="1"/>
  <c r="G49" i="3"/>
  <c r="C49" i="3"/>
  <c r="BE45" i="3"/>
  <c r="BC45" i="3"/>
  <c r="BC46" i="3" s="1"/>
  <c r="G15" i="2" s="1"/>
  <c r="BB45" i="3"/>
  <c r="BB46" i="3"/>
  <c r="F15" i="2" s="1"/>
  <c r="BA45" i="3"/>
  <c r="BA46" i="3" s="1"/>
  <c r="E15" i="2" s="1"/>
  <c r="G45" i="3"/>
  <c r="BD45" i="3" s="1"/>
  <c r="BD46" i="3" s="1"/>
  <c r="H15" i="2" s="1"/>
  <c r="B15" i="2"/>
  <c r="A15" i="2"/>
  <c r="BE46" i="3"/>
  <c r="I15" i="2"/>
  <c r="C46" i="3"/>
  <c r="BE42" i="3"/>
  <c r="BD42" i="3"/>
  <c r="BC42" i="3"/>
  <c r="BA42" i="3"/>
  <c r="G42" i="3"/>
  <c r="BB42" i="3" s="1"/>
  <c r="BE41" i="3"/>
  <c r="BD41" i="3"/>
  <c r="BD43" i="3" s="1"/>
  <c r="H14" i="2" s="1"/>
  <c r="BC41" i="3"/>
  <c r="BA41" i="3"/>
  <c r="BA43" i="3" s="1"/>
  <c r="E14" i="2" s="1"/>
  <c r="G41" i="3"/>
  <c r="BB41" i="3" s="1"/>
  <c r="B14" i="2"/>
  <c r="A14" i="2"/>
  <c r="BC43" i="3"/>
  <c r="G14" i="2" s="1"/>
  <c r="C43" i="3"/>
  <c r="BE38" i="3"/>
  <c r="BD38" i="3"/>
  <c r="BC38" i="3"/>
  <c r="BA38" i="3"/>
  <c r="G38" i="3"/>
  <c r="BB38" i="3"/>
  <c r="BE37" i="3"/>
  <c r="BD37" i="3"/>
  <c r="BC37" i="3"/>
  <c r="BA37" i="3"/>
  <c r="G37" i="3"/>
  <c r="BB37" i="3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D39" i="3" s="1"/>
  <c r="H13" i="2" s="1"/>
  <c r="BC34" i="3"/>
  <c r="BA34" i="3"/>
  <c r="BA39" i="3" s="1"/>
  <c r="E13" i="2" s="1"/>
  <c r="G34" i="3"/>
  <c r="BB34" i="3"/>
  <c r="B13" i="2"/>
  <c r="A13" i="2"/>
  <c r="BE39" i="3"/>
  <c r="I13" i="2"/>
  <c r="BC39" i="3"/>
  <c r="G13" i="2"/>
  <c r="C39" i="3"/>
  <c r="BE31" i="3"/>
  <c r="BD31" i="3"/>
  <c r="BC31" i="3"/>
  <c r="BA31" i="3"/>
  <c r="G31" i="3"/>
  <c r="BB31" i="3" s="1"/>
  <c r="BE30" i="3"/>
  <c r="BD30" i="3"/>
  <c r="BC30" i="3"/>
  <c r="BA30" i="3"/>
  <c r="G30" i="3"/>
  <c r="BB30" i="3" s="1"/>
  <c r="BE29" i="3"/>
  <c r="BD29" i="3"/>
  <c r="BD32" i="3"/>
  <c r="H12" i="2" s="1"/>
  <c r="BC29" i="3"/>
  <c r="BA29" i="3"/>
  <c r="G29" i="3"/>
  <c r="BB29" i="3" s="1"/>
  <c r="B12" i="2"/>
  <c r="A12" i="2"/>
  <c r="BE32" i="3"/>
  <c r="I12" i="2" s="1"/>
  <c r="BC32" i="3"/>
  <c r="G12" i="2" s="1"/>
  <c r="BA32" i="3"/>
  <c r="E12" i="2" s="1"/>
  <c r="C32" i="3"/>
  <c r="BE26" i="3"/>
  <c r="BD26" i="3"/>
  <c r="BD27" i="3" s="1"/>
  <c r="H11" i="2" s="1"/>
  <c r="BC26" i="3"/>
  <c r="BB26" i="3"/>
  <c r="BB27" i="3" s="1"/>
  <c r="F11" i="2" s="1"/>
  <c r="G26" i="3"/>
  <c r="BA26" i="3" s="1"/>
  <c r="BA27" i="3" s="1"/>
  <c r="E11" i="2" s="1"/>
  <c r="B11" i="2"/>
  <c r="A11" i="2"/>
  <c r="BE27" i="3"/>
  <c r="I11" i="2" s="1"/>
  <c r="BC27" i="3"/>
  <c r="G11" i="2" s="1"/>
  <c r="C27" i="3"/>
  <c r="BE23" i="3"/>
  <c r="BD23" i="3"/>
  <c r="BD24" i="3" s="1"/>
  <c r="H10" i="2" s="1"/>
  <c r="BC23" i="3"/>
  <c r="BB23" i="3"/>
  <c r="BB24" i="3" s="1"/>
  <c r="F10" i="2" s="1"/>
  <c r="G23" i="3"/>
  <c r="BA23" i="3" s="1"/>
  <c r="BA24" i="3" s="1"/>
  <c r="E10" i="2" s="1"/>
  <c r="B10" i="2"/>
  <c r="A10" i="2"/>
  <c r="BE24" i="3"/>
  <c r="I10" i="2" s="1"/>
  <c r="BC24" i="3"/>
  <c r="G10" i="2" s="1"/>
  <c r="C24" i="3"/>
  <c r="BE20" i="3"/>
  <c r="BD20" i="3"/>
  <c r="BC20" i="3"/>
  <c r="BB20" i="3"/>
  <c r="G20" i="3"/>
  <c r="BA20" i="3" s="1"/>
  <c r="BE19" i="3"/>
  <c r="BD19" i="3"/>
  <c r="BC19" i="3"/>
  <c r="BB19" i="3"/>
  <c r="BB21" i="3" s="1"/>
  <c r="F9" i="2" s="1"/>
  <c r="G19" i="3"/>
  <c r="BA19" i="3"/>
  <c r="B9" i="2"/>
  <c r="A9" i="2"/>
  <c r="BE21" i="3"/>
  <c r="I9" i="2"/>
  <c r="BC21" i="3"/>
  <c r="G9" i="2"/>
  <c r="C21" i="3"/>
  <c r="BE16" i="3"/>
  <c r="BD16" i="3"/>
  <c r="BD17" i="3"/>
  <c r="H8" i="2" s="1"/>
  <c r="BC16" i="3"/>
  <c r="BB16" i="3"/>
  <c r="BB17" i="3" s="1"/>
  <c r="F8" i="2" s="1"/>
  <c r="G16" i="3"/>
  <c r="BA16" i="3" s="1"/>
  <c r="BA17" i="3" s="1"/>
  <c r="E8" i="2" s="1"/>
  <c r="B8" i="2"/>
  <c r="A8" i="2"/>
  <c r="BE17" i="3"/>
  <c r="I8" i="2" s="1"/>
  <c r="BC17" i="3"/>
  <c r="G8" i="2" s="1"/>
  <c r="C17" i="3"/>
  <c r="BE13" i="3"/>
  <c r="BD13" i="3"/>
  <c r="BC13" i="3"/>
  <c r="BB13" i="3"/>
  <c r="G13" i="3"/>
  <c r="BA13" i="3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/>
  <c r="BE9" i="3"/>
  <c r="BD9" i="3"/>
  <c r="BC9" i="3"/>
  <c r="BB9" i="3"/>
  <c r="G9" i="3"/>
  <c r="BA9" i="3"/>
  <c r="BE8" i="3"/>
  <c r="BD8" i="3"/>
  <c r="BD14" i="3" s="1"/>
  <c r="H7" i="2" s="1"/>
  <c r="BC8" i="3"/>
  <c r="BB8" i="3"/>
  <c r="BB14" i="3" s="1"/>
  <c r="F7" i="2" s="1"/>
  <c r="BA8" i="3"/>
  <c r="B7" i="2"/>
  <c r="A7" i="2"/>
  <c r="BE14" i="3"/>
  <c r="I7" i="2" s="1"/>
  <c r="BC14" i="3"/>
  <c r="G7" i="2" s="1"/>
  <c r="C14" i="3"/>
  <c r="C4" i="3"/>
  <c r="F3" i="3"/>
  <c r="C3" i="3"/>
  <c r="G22" i="2"/>
  <c r="I22" i="2" s="1"/>
  <c r="H23" i="2" s="1"/>
  <c r="G22" i="1" s="1"/>
  <c r="G21" i="1" s="1"/>
  <c r="C2" i="2"/>
  <c r="C1" i="2"/>
  <c r="F31" i="1"/>
  <c r="G8" i="1"/>
  <c r="BD21" i="3"/>
  <c r="H9" i="2" s="1"/>
  <c r="G14" i="3"/>
  <c r="G17" i="3"/>
  <c r="G21" i="3"/>
  <c r="G24" i="3"/>
  <c r="G27" i="3"/>
  <c r="G32" i="3"/>
  <c r="G39" i="3"/>
  <c r="G43" i="3"/>
  <c r="G46" i="3"/>
  <c r="BE43" i="3" l="1"/>
  <c r="I14" i="2" s="1"/>
  <c r="BB43" i="3"/>
  <c r="F14" i="2" s="1"/>
  <c r="F17" i="2" s="1"/>
  <c r="C17" i="1" s="1"/>
  <c r="BB39" i="3"/>
  <c r="F13" i="2" s="1"/>
  <c r="BA21" i="3"/>
  <c r="E9" i="2" s="1"/>
  <c r="BB32" i="3"/>
  <c r="F12" i="2" s="1"/>
  <c r="I17" i="2"/>
  <c r="C20" i="1" s="1"/>
  <c r="BA14" i="3"/>
  <c r="E7" i="2" s="1"/>
  <c r="E17" i="2" s="1"/>
  <c r="C16" i="1" s="1"/>
  <c r="H17" i="2"/>
  <c r="C15" i="1" s="1"/>
  <c r="G17" i="2"/>
  <c r="C14" i="1" s="1"/>
  <c r="C18" i="1" l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<sst xmlns="http://schemas.openxmlformats.org/spreadsheetml/2006/main" count="334" uniqueCount="163">
  <si>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</si>
  <si>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</si>
  <si>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</si>
  <si>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</si>
  <si>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</si>
  <si>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</si>
  <si>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</si>
  <si>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</si>
  <si>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</si>
  <si>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</si>
  <si>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</si>
  <si>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</si>
  <si>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</si>
  <si>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</si>
  <si>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</si>
  <si>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</si>
  <si>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</si>
  <si>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</si>
  <si>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</si>
  <si>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</si>
  <si>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</si>
  <si>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</si>
  <si>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</si>
  <si>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</si>
  <si>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</si>
  <si>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</si>
  <si>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</si>
  <si>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</si>
  <si>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</si>
  <si>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</si>
  <si>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</si>
  <si>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</si>
  <si>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</si>
  <si>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</si>
  <si>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</si>
  <si>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</si>
  <si>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</si>
  <si>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</si>
  <si>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</si>
  <si>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</si>
  <si>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</si>
  <si>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</si>
  <si>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</si>
  <si>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</si>
  <si>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</si>
  <si>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</si>
  <si>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</si>
  <si>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</si>
  <si>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</si>
  <si>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</si>
  <si>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</si>
  <si>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</si>
  <si>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</si>
  <si>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</si>
  <si>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</si>
  <si>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</si>
  <si>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</si>
  <si>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</si>
  <si>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</si>
  <si>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</si>
  <si>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</si>
  <si>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</si>
  <si>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</si>
  <si>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</si>
  <si>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</si>
  <si>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</si>
  <si>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</si>
  <si>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</si>
  <si>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</si>
  <si>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Sběrný dvůr odpadu - Jedovnice, Stavba</t>
  </si>
  <si>
    <t>So-04 - oplocení</t>
  </si>
  <si>
    <t>131 20-1111.R00</t>
  </si>
  <si>
    <t>m3</t>
  </si>
  <si>
    <t>131 20-1109.R00</t>
  </si>
  <si>
    <t xml:space="preserve">Příplatek za lepivost - hloubení nezap.jam v hor.3 </t>
  </si>
  <si>
    <t>161 10-1101.R00</t>
  </si>
  <si>
    <t xml:space="preserve">Svislé přemístění výkopku z hor.1-4 do 2,5 m </t>
  </si>
  <si>
    <t>162 30-1101.R00</t>
  </si>
  <si>
    <t xml:space="preserve">Vodorovné přemístění výkopku z hor.1-4 do 500 m </t>
  </si>
  <si>
    <t>171 20-1101.R00</t>
  </si>
  <si>
    <t xml:space="preserve">Uložení sypaniny do násypů nezhutněných </t>
  </si>
  <si>
    <t>181 10-1101.R00</t>
  </si>
  <si>
    <t>m2</t>
  </si>
  <si>
    <t>2</t>
  </si>
  <si>
    <t>Základy,zvláštní zakládání</t>
  </si>
  <si>
    <t>3</t>
  </si>
  <si>
    <t>Svislé a kompletní konstrukce</t>
  </si>
  <si>
    <t>338 17-1122.R00</t>
  </si>
  <si>
    <t>kus</t>
  </si>
  <si>
    <t>R1</t>
  </si>
  <si>
    <t xml:space="preserve">Trubky bezešvé hladké jakost 11353.1 D 82,5x5,0 mm </t>
  </si>
  <si>
    <t>m</t>
  </si>
  <si>
    <t>94</t>
  </si>
  <si>
    <t>Lešení a stavební výtahy</t>
  </si>
  <si>
    <t>941 95-5001.R00</t>
  </si>
  <si>
    <t xml:space="preserve">Lešení lehké pomocné, výška podlahy do 1,2 m </t>
  </si>
  <si>
    <t>99</t>
  </si>
  <si>
    <t>Staveništní přesun hmot</t>
  </si>
  <si>
    <t>998 22-4111.R00</t>
  </si>
  <si>
    <t xml:space="preserve">Přesun hmot, pozemní komunikace, kryt betonový </t>
  </si>
  <si>
    <t>t</t>
  </si>
  <si>
    <t>762</t>
  </si>
  <si>
    <t>Konstrukce tesařské</t>
  </si>
  <si>
    <t>762 13-2135.RT3</t>
  </si>
  <si>
    <t>Montáž bednění stěn, prkna hoblovaná 32 mm na sraz včetně dodávky řeziva, prkna tl. 24 mm</t>
  </si>
  <si>
    <t>762 19-5000.R00</t>
  </si>
  <si>
    <t>998 76-2202.R00</t>
  </si>
  <si>
    <t xml:space="preserve">Přesun hmot pro tesařské konstrukce, výšky do 12 m </t>
  </si>
  <si>
    <t>767</t>
  </si>
  <si>
    <t>Konstrukce zámečnické</t>
  </si>
  <si>
    <t>767 65-4230.R00</t>
  </si>
  <si>
    <t>767 91-5120.R00</t>
  </si>
  <si>
    <t xml:space="preserve">Montáž oplocení průběž. z profilové oceli do 30 kg </t>
  </si>
  <si>
    <t>R2</t>
  </si>
  <si>
    <t xml:space="preserve">Profil obdélníkový uzavřený 11 373.0  100x60x5 mm </t>
  </si>
  <si>
    <t>R3</t>
  </si>
  <si>
    <t>998 76-7201.R00</t>
  </si>
  <si>
    <t xml:space="preserve">Přesun hmot pro zámečnické konstr., výšky do 6 m </t>
  </si>
  <si>
    <t>783</t>
  </si>
  <si>
    <t>Nátěry</t>
  </si>
  <si>
    <t>783 22-5100.R00</t>
  </si>
  <si>
    <t>783 72-6200.R00</t>
  </si>
  <si>
    <t xml:space="preserve">Nátěr synt. lazurovací tesařských konstr. 2x lak </t>
  </si>
  <si>
    <t>M21</t>
  </si>
  <si>
    <t>Elektromontáže</t>
  </si>
  <si>
    <t>R4</t>
  </si>
  <si>
    <t>kpl</t>
  </si>
  <si>
    <t>M22</t>
  </si>
  <si>
    <t>Montáž sdělovací a zabezp.tech</t>
  </si>
  <si>
    <t>R5</t>
  </si>
  <si>
    <t>KOINVEST,s.r.o.</t>
  </si>
  <si>
    <t>Osazení sloupků plot.ocel. do 2,6 m, zabet.C 25/30              PD výkr.č. F.4.4</t>
  </si>
  <si>
    <t>Zařízení staveniště</t>
  </si>
  <si>
    <t xml:space="preserve">Úprava pláně v zářezech v hor. 1-4, bez zhutnění,                (PD výkr. F.4.3) </t>
  </si>
  <si>
    <t xml:space="preserve">Spojovací a ochranné prostředky pro montáž stěn,               (PD výkr.č.F.4.2) </t>
  </si>
  <si>
    <t>Brána ocelová posuvná 500x200 cm vč.pohonu,                   PD výkr.č. F.4.4</t>
  </si>
  <si>
    <t>Nátěr syntetický kovových konstrukcí 2x + 1x email,              (PD výkr.č. F.4.4)</t>
  </si>
  <si>
    <t>Montáž vrat posuvných do oc.konstrukce,pl.do 13 m2           PD výkr.č. F.4.4</t>
  </si>
  <si>
    <t>Montáž sdělovací a zabezp. techniky</t>
  </si>
  <si>
    <t>Elektromontáže - propojení</t>
  </si>
  <si>
    <t xml:space="preserve">Hloubení nezapaž. jam hor.3 do 100 m3, STROJNĚ              </t>
  </si>
  <si>
    <t>Výpočty</t>
  </si>
  <si>
    <t xml:space="preserve">Hloubení nezapaž. jam hor.3 do 100 m3, STROJNĚ               </t>
  </si>
  <si>
    <t xml:space="preserve">Úprava pláně v zářezech v hor. 1-4, bez zhutnění,           </t>
  </si>
  <si>
    <t xml:space="preserve">Spojovací a ochranné prostředky pro montáž stěn,              </t>
  </si>
  <si>
    <t xml:space="preserve"> (PD výkr.č.F.4.2) </t>
  </si>
  <si>
    <t xml:space="preserve">Brána ocelová posuvná 500x200 cm vč.pohonu,                   </t>
  </si>
  <si>
    <t>PD výkr.č. F.4.4</t>
  </si>
  <si>
    <t xml:space="preserve">Nátěr syntetický kovových konstrukcí 2x + 1x email,              </t>
  </si>
  <si>
    <t xml:space="preserve">Montáž vrat posuvných do oc.konstrukce,pl.do 13 m2         </t>
  </si>
  <si>
    <t xml:space="preserve">Osazení sloupků plot.ocel. do 2,6 m, zabet.C 25/30            </t>
  </si>
  <si>
    <t>PD výkr.č. F.4.2, 4.4</t>
  </si>
  <si>
    <t xml:space="preserve"> (0,3x0,3x0,8) x36 PD F.4.4</t>
  </si>
  <si>
    <t xml:space="preserve">  PD výkr.č. F.4.2</t>
  </si>
  <si>
    <t>(95,5x1,8) PD výkr.č. F.4.4</t>
  </si>
  <si>
    <t>(36x2,6) PD výkr.č. F.4.4</t>
  </si>
  <si>
    <t>(95x2+(5+1,8x3))  PD výkr.č. F.4.2, F.4.4</t>
  </si>
  <si>
    <t>275 31-3611.R00</t>
  </si>
  <si>
    <t>Beton základových patek prostý C 16/20                  PD výkr.č. F.4.2</t>
  </si>
  <si>
    <t xml:space="preserve">Beton základových patek prostý C 12/15                </t>
  </si>
  <si>
    <t xml:space="preserve"> (95,5x1)    (PD výkr. F.4.3) </t>
  </si>
  <si>
    <t>(3,14x0,0825x2x36+210,8x0,15x2) (PD výkr.č. F.4.4)</t>
  </si>
  <si>
    <t>(95,5x1,9x2) (PD výkr.č. F.4.4)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</si>
</sst>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\ &quot;Kč&quot;"/>
  </numFmts>
  <fonts count="2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7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9" fillId="0" borderId="0"/>
  </cellStyleXfs>
  <cellXfs count="220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5" fillId="0" borderId="21" xfId="0" applyFont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centerContinuous"/>
    </xf>
    <xf numFmtId="0" fontId="5" fillId="0" borderId="22" xfId="0" applyFont="1" applyBorder="1" applyAlignment="1">
      <alignment horizontal="centerContinuous"/>
    </xf>
    <xf numFmtId="0" fontId="0" fillId="0" borderId="22" xfId="0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26" xfId="0" applyNumberFormat="1" applyBorder="1"/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3" fontId="0" fillId="0" borderId="15" xfId="0" applyNumberForma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7" fillId="0" borderId="14" xfId="0" applyFont="1" applyBorder="1"/>
    <xf numFmtId="3" fontId="0" fillId="0" borderId="33" xfId="0" applyNumberFormat="1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0" fontId="0" fillId="0" borderId="37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0" fontId="6" fillId="0" borderId="34" xfId="0" applyFont="1" applyFill="1" applyBorder="1"/>
    <xf numFmtId="0" fontId="6" fillId="0" borderId="35" xfId="0" applyFont="1" applyFill="1" applyBorder="1"/>
    <xf numFmtId="0" fontId="6" fillId="0" borderId="38" xfId="0" applyFont="1" applyFill="1" applyBorder="1"/>
    <xf numFmtId="165" fontId="6" fillId="0" borderId="35" xfId="0" applyNumberFormat="1" applyFont="1" applyFill="1" applyBorder="1"/>
    <xf numFmtId="0" fontId="6" fillId="0" borderId="3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0" xfId="1" applyFont="1" applyBorder="1"/>
    <xf numFmtId="0" fontId="9" fillId="0" borderId="40" xfId="1" applyBorder="1"/>
    <xf numFmtId="0" fontId="9" fillId="0" borderId="40" xfId="1" applyBorder="1" applyAlignment="1">
      <alignment horizontal="right"/>
    </xf>
    <xf numFmtId="0" fontId="9" fillId="0" borderId="40" xfId="1" applyFont="1" applyBorder="1"/>
    <xf numFmtId="0" fontId="0" fillId="0" borderId="40" xfId="0" applyNumberFormat="1" applyBorder="1" applyAlignment="1">
      <alignment horizontal="left"/>
    </xf>
    <xf numFmtId="0" fontId="0" fillId="0" borderId="41" xfId="0" applyNumberFormat="1" applyBorder="1"/>
    <xf numFmtId="0" fontId="3" fillId="0" borderId="42" xfId="1" applyFont="1" applyBorder="1"/>
    <xf numFmtId="0" fontId="9" fillId="0" borderId="42" xfId="1" applyBorder="1"/>
    <xf numFmtId="0" fontId="9" fillId="0" borderId="42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1" xfId="0" applyNumberFormat="1" applyFont="1" applyFill="1" applyBorder="1"/>
    <xf numFmtId="0" fontId="5" fillId="0" borderId="22" xfId="0" applyFont="1" applyFill="1" applyBorder="1"/>
    <xf numFmtId="0" fontId="5" fillId="0" borderId="23" xfId="0" applyFont="1" applyFill="1" applyBorder="1"/>
    <xf numFmtId="0" fontId="5" fillId="0" borderId="43" xfId="0" applyFont="1" applyFill="1" applyBorder="1"/>
    <xf numFmtId="0" fontId="5" fillId="0" borderId="44" xfId="0" applyFont="1" applyFill="1" applyBorder="1"/>
    <xf numFmtId="0" fontId="5" fillId="0" borderId="45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1" xfId="0" applyFont="1" applyFill="1" applyBorder="1"/>
    <xf numFmtId="3" fontId="5" fillId="0" borderId="23" xfId="0" applyNumberFormat="1" applyFont="1" applyFill="1" applyBorder="1"/>
    <xf numFmtId="3" fontId="5" fillId="0" borderId="43" xfId="0" applyNumberFormat="1" applyFont="1" applyFill="1" applyBorder="1"/>
    <xf numFmtId="3" fontId="5" fillId="0" borderId="44" xfId="0" applyNumberFormat="1" applyFont="1" applyFill="1" applyBorder="1"/>
    <xf numFmtId="3" fontId="5" fillId="0" borderId="45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27" xfId="0" applyFont="1" applyFill="1" applyBorder="1"/>
    <xf numFmtId="0" fontId="11" fillId="0" borderId="28" xfId="0" applyFont="1" applyFill="1" applyBorder="1"/>
    <xf numFmtId="0" fontId="0" fillId="0" borderId="46" xfId="0" applyFill="1" applyBorder="1"/>
    <xf numFmtId="0" fontId="11" fillId="0" borderId="47" xfId="0" applyFont="1" applyFill="1" applyBorder="1" applyAlignment="1">
      <alignment horizontal="right"/>
    </xf>
    <xf numFmtId="0" fontId="11" fillId="0" borderId="28" xfId="0" applyFont="1" applyFill="1" applyBorder="1" applyAlignment="1">
      <alignment horizontal="right"/>
    </xf>
    <xf numFmtId="0" fontId="11" fillId="0" borderId="29" xfId="0" applyFont="1" applyFill="1" applyBorder="1" applyAlignment="1">
      <alignment horizontal="center"/>
    </xf>
    <xf numFmtId="4" fontId="12" fillId="0" borderId="28" xfId="0" applyNumberFormat="1" applyFont="1" applyFill="1" applyBorder="1" applyAlignment="1">
      <alignment horizontal="right"/>
    </xf>
    <xf numFmtId="4" fontId="12" fillId="0" borderId="46" xfId="0" applyNumberFormat="1" applyFont="1" applyFill="1" applyBorder="1" applyAlignment="1">
      <alignment horizontal="right"/>
    </xf>
    <xf numFmtId="0" fontId="7" fillId="0" borderId="32" xfId="0" applyFont="1" applyFill="1" applyBorder="1"/>
    <xf numFmtId="0" fontId="7" fillId="0" borderId="25" xfId="0" applyFont="1" applyFill="1" applyBorder="1"/>
    <xf numFmtId="0" fontId="7" fillId="0" borderId="48" xfId="0" applyFont="1" applyFill="1" applyBorder="1"/>
    <xf numFmtId="3" fontId="7" fillId="0" borderId="31" xfId="0" applyNumberFormat="1" applyFont="1" applyFill="1" applyBorder="1" applyAlignment="1">
      <alignment horizontal="right"/>
    </xf>
    <xf numFmtId="166" fontId="7" fillId="0" borderId="49" xfId="0" applyNumberFormat="1" applyFont="1" applyFill="1" applyBorder="1" applyAlignment="1">
      <alignment horizontal="right"/>
    </xf>
    <xf numFmtId="3" fontId="7" fillId="0" borderId="50" xfId="0" applyNumberFormat="1" applyFont="1" applyFill="1" applyBorder="1" applyAlignment="1">
      <alignment horizontal="right"/>
    </xf>
    <xf numFmtId="4" fontId="7" fillId="0" borderId="25" xfId="0" applyNumberFormat="1" applyFont="1" applyFill="1" applyBorder="1" applyAlignment="1">
      <alignment horizontal="right"/>
    </xf>
    <xf numFmtId="3" fontId="7" fillId="0" borderId="48" xfId="0" applyNumberFormat="1" applyFont="1" applyFill="1" applyBorder="1" applyAlignment="1">
      <alignment horizontal="right"/>
    </xf>
    <xf numFmtId="0" fontId="0" fillId="0" borderId="34" xfId="0" applyFill="1" applyBorder="1"/>
    <xf numFmtId="0" fontId="5" fillId="0" borderId="35" xfId="0" applyFont="1" applyFill="1" applyBorder="1"/>
    <xf numFmtId="0" fontId="0" fillId="0" borderId="35" xfId="0" applyFill="1" applyBorder="1"/>
    <xf numFmtId="4" fontId="0" fillId="0" borderId="51" xfId="0" applyNumberFormat="1" applyFill="1" applyBorder="1"/>
    <xf numFmtId="4" fontId="0" fillId="0" borderId="34" xfId="0" applyNumberFormat="1" applyFill="1" applyBorder="1"/>
    <xf numFmtId="4" fontId="0" fillId="0" borderId="35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49" xfId="1" applyNumberFormat="1" applyFont="1" applyFill="1" applyBorder="1"/>
    <xf numFmtId="0" fontId="4" fillId="0" borderId="30" xfId="1" applyFont="1" applyFill="1" applyBorder="1" applyAlignment="1">
      <alignment horizontal="center"/>
    </xf>
    <xf numFmtId="0" fontId="4" fillId="0" borderId="30" xfId="1" applyNumberFormat="1" applyFont="1" applyFill="1" applyBorder="1" applyAlignment="1">
      <alignment horizontal="center"/>
    </xf>
    <xf numFmtId="0" fontId="4" fillId="0" borderId="49" xfId="1" applyFont="1" applyFill="1" applyBorder="1" applyAlignment="1">
      <alignment horizontal="center"/>
    </xf>
    <xf numFmtId="0" fontId="5" fillId="0" borderId="52" xfId="1" applyFont="1" applyFill="1" applyBorder="1" applyAlignment="1">
      <alignment horizontal="center"/>
    </xf>
    <xf numFmtId="49" fontId="5" fillId="0" borderId="52" xfId="1" applyNumberFormat="1" applyFont="1" applyFill="1" applyBorder="1" applyAlignment="1">
      <alignment horizontal="left"/>
    </xf>
    <xf numFmtId="0" fontId="5" fillId="0" borderId="52" xfId="1" applyFont="1" applyFill="1" applyBorder="1"/>
    <xf numFmtId="0" fontId="9" fillId="0" borderId="52" xfId="1" applyFill="1" applyBorder="1" applyAlignment="1">
      <alignment horizontal="center"/>
    </xf>
    <xf numFmtId="0" fontId="9" fillId="0" borderId="52" xfId="1" applyNumberFormat="1" applyFill="1" applyBorder="1" applyAlignment="1">
      <alignment horizontal="right"/>
    </xf>
    <xf numFmtId="0" fontId="9" fillId="0" borderId="52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2" xfId="1" applyFont="1" applyFill="1" applyBorder="1" applyAlignment="1">
      <alignment horizontal="center"/>
    </xf>
    <xf numFmtId="49" fontId="8" fillId="0" borderId="52" xfId="1" applyNumberFormat="1" applyFont="1" applyFill="1" applyBorder="1" applyAlignment="1">
      <alignment horizontal="left"/>
    </xf>
    <xf numFmtId="0" fontId="8" fillId="0" borderId="52" xfId="1" applyFont="1" applyFill="1" applyBorder="1" applyAlignment="1">
      <alignment wrapText="1"/>
    </xf>
    <xf numFmtId="49" fontId="17" fillId="0" borderId="52" xfId="1" applyNumberFormat="1" applyFont="1" applyFill="1" applyBorder="1" applyAlignment="1">
      <alignment horizontal="center" shrinkToFit="1"/>
    </xf>
    <xf numFmtId="4" fontId="17" fillId="0" borderId="52" xfId="1" applyNumberFormat="1" applyFont="1" applyFill="1" applyBorder="1" applyAlignment="1">
      <alignment horizontal="right"/>
    </xf>
    <xf numFmtId="4" fontId="17" fillId="0" borderId="52" xfId="1" applyNumberFormat="1" applyFont="1" applyFill="1" applyBorder="1"/>
    <xf numFmtId="0" fontId="9" fillId="0" borderId="53" xfId="1" applyFill="1" applyBorder="1" applyAlignment="1">
      <alignment horizontal="center"/>
    </xf>
    <xf numFmtId="49" fontId="3" fillId="0" borderId="53" xfId="1" applyNumberFormat="1" applyFont="1" applyFill="1" applyBorder="1" applyAlignment="1">
      <alignment horizontal="left"/>
    </xf>
    <xf numFmtId="0" fontId="3" fillId="0" borderId="53" xfId="1" applyFont="1" applyFill="1" applyBorder="1"/>
    <xf numFmtId="4" fontId="9" fillId="0" borderId="53" xfId="1" applyNumberFormat="1" applyFill="1" applyBorder="1" applyAlignment="1">
      <alignment horizontal="right"/>
    </xf>
    <xf numFmtId="4" fontId="5" fillId="0" borderId="53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2" xfId="0" applyNumberFormat="1" applyFont="1" applyFill="1" applyBorder="1"/>
    <xf numFmtId="3" fontId="7" fillId="0" borderId="54" xfId="0" applyNumberFormat="1" applyFont="1" applyFill="1" applyBorder="1"/>
    <xf numFmtId="0" fontId="2" fillId="2" borderId="0" xfId="0" applyFont="1" applyFill="1" applyBorder="1"/>
    <xf numFmtId="0" fontId="3" fillId="0" borderId="55" xfId="1" applyFont="1" applyFill="1" applyBorder="1"/>
    <xf numFmtId="0" fontId="9" fillId="0" borderId="56" xfId="1" applyFill="1" applyBorder="1"/>
    <xf numFmtId="0" fontId="10" fillId="0" borderId="56" xfId="1" applyFont="1" applyFill="1" applyBorder="1" applyAlignment="1">
      <alignment horizontal="right"/>
    </xf>
    <xf numFmtId="0" fontId="9" fillId="0" borderId="56" xfId="1" applyFill="1" applyBorder="1" applyAlignment="1">
      <alignment horizontal="left"/>
    </xf>
    <xf numFmtId="0" fontId="9" fillId="0" borderId="57" xfId="1" applyFill="1" applyBorder="1"/>
    <xf numFmtId="0" fontId="2" fillId="2" borderId="42" xfId="1" applyFont="1" applyFill="1" applyBorder="1"/>
    <xf numFmtId="0" fontId="9" fillId="2" borderId="42" xfId="1" applyFill="1" applyBorder="1"/>
    <xf numFmtId="0" fontId="7" fillId="0" borderId="52" xfId="1" applyFont="1" applyFill="1" applyBorder="1" applyAlignment="1">
      <alignment horizontal="center" vertical="top"/>
    </xf>
    <xf numFmtId="49" fontId="8" fillId="0" borderId="52" xfId="1" applyNumberFormat="1" applyFont="1" applyFill="1" applyBorder="1" applyAlignment="1">
      <alignment horizontal="left" vertical="top"/>
    </xf>
    <xf numFmtId="167" fontId="0" fillId="0" borderId="15" xfId="0" applyNumberFormat="1" applyBorder="1"/>
    <xf numFmtId="167" fontId="0" fillId="0" borderId="0" xfId="0" applyNumberFormat="1" applyBorder="1"/>
    <xf numFmtId="0" fontId="9" fillId="0" borderId="13" xfId="1" applyNumberFormat="1" applyFill="1" applyBorder="1" applyAlignment="1">
      <alignment horizontal="right"/>
    </xf>
    <xf numFmtId="4" fontId="17" fillId="0" borderId="13" xfId="1" applyNumberFormat="1" applyFont="1" applyFill="1" applyBorder="1" applyAlignment="1">
      <alignment horizontal="right"/>
    </xf>
    <xf numFmtId="4" fontId="9" fillId="0" borderId="58" xfId="1" applyNumberFormat="1" applyFill="1" applyBorder="1" applyAlignment="1">
      <alignment horizontal="right"/>
    </xf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5" fillId="0" borderId="58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48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59" xfId="1" applyFont="1" applyBorder="1" applyAlignment="1">
      <alignment horizontal="center"/>
    </xf>
    <xf numFmtId="0" fontId="9" fillId="0" borderId="60" xfId="1" applyFont="1" applyBorder="1" applyAlignment="1">
      <alignment horizontal="center"/>
    </xf>
    <xf numFmtId="0" fontId="9" fillId="0" borderId="61" xfId="1" applyFont="1" applyBorder="1" applyAlignment="1">
      <alignment horizontal="center"/>
    </xf>
    <xf numFmtId="0" fontId="9" fillId="0" borderId="62" xfId="1" applyFont="1" applyBorder="1" applyAlignment="1">
      <alignment horizontal="center"/>
    </xf>
    <xf numFmtId="0" fontId="9" fillId="0" borderId="42" xfId="1" applyFont="1" applyBorder="1" applyAlignment="1">
      <alignment horizontal="left"/>
    </xf>
    <xf numFmtId="0" fontId="9" fillId="0" borderId="63" xfId="1" applyFont="1" applyBorder="1" applyAlignment="1">
      <alignment horizontal="left"/>
    </xf>
    <xf numFmtId="3" fontId="5" fillId="0" borderId="35" xfId="0" applyNumberFormat="1" applyFont="1" applyFill="1" applyBorder="1" applyAlignment="1">
      <alignment horizontal="right"/>
    </xf>
    <xf numFmtId="3" fontId="5" fillId="0" borderId="51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59" xfId="1" applyFont="1" applyFill="1" applyBorder="1" applyAlignment="1">
      <alignment horizontal="center"/>
    </xf>
    <xf numFmtId="0" fontId="9" fillId="0" borderId="60" xfId="1" applyFont="1" applyFill="1" applyBorder="1" applyAlignment="1">
      <alignment horizontal="center"/>
    </xf>
    <xf numFmtId="49" fontId="9" fillId="0" borderId="61" xfId="1" applyNumberFormat="1" applyFont="1" applyFill="1" applyBorder="1" applyAlignment="1">
      <alignment horizontal="center"/>
    </xf>
    <xf numFmtId="0" fontId="9" fillId="0" borderId="62" xfId="1" applyFont="1" applyFill="1" applyBorder="1" applyAlignment="1">
      <alignment horizontal="center"/>
    </xf>
    <xf numFmtId="0" fontId="9" fillId="2" borderId="42" xfId="1" applyFill="1" applyBorder="1" applyAlignment="1">
      <alignment horizontal="center" shrinkToFit="1"/>
    </xf>
    <xf numFmtId="0" fontId="9" fillId="2" borderId="63" xfId="1" applyFill="1" applyBorder="1" applyAlignment="1">
      <alignment horizontal="center" shrinkToFit="1"/>
    </xf>
    <xf numFmtId="0" fontId="4" fillId="0" borderId="11" xfId="1" applyFont="1" applyFill="1" applyBorder="1" applyAlignment="1">
      <alignment horizontal="center"/>
    </xf>
    <xf numFmtId="0" fontId="20" fillId="0" borderId="11" xfId="1" applyNumberFormat="1" applyFont="1" applyFill="1" applyBorder="1" applyAlignment="1">
      <alignment horizontal="right"/>
    </xf>
    <xf numFmtId="0" fontId="20" fillId="0" borderId="13" xfId="1" applyNumberFormat="1" applyFont="1" applyFill="1" applyBorder="1" applyAlignment="1">
      <alignment horizontal="right"/>
    </xf>
    <xf numFmtId="0" fontId="20" fillId="0" borderId="58" xfId="1" applyNumberFormat="1" applyFont="1" applyFill="1" applyBorder="1" applyAlignment="1">
      <alignment horizontal="right"/>
    </xf>
    <xf numFmtId="0" fontId="16" fillId="0" borderId="0" xfId="1" applyFont="1" applyFill="1"/>
    <xf numFmtId="3" fontId="9" fillId="0" borderId="0" xfId="1" applyNumberFormat="1" applyFill="1"/>
    <xf numFmtId="0" fontId="9" fillId="0" borderId="0" xfId="1" applyNumberFormat="1" applyFill="1"/>
    <xf numFmtId="0" fontId="2" fillId="0" borderId="42" xfId="1" applyFont="1" applyFill="1" applyBorder="1"/>
    <xf numFmtId="0" fontId="9" fillId="0" borderId="42" xfId="1" applyFill="1" applyBorder="1"/>
    <xf numFmtId="0" fontId="9" fillId="0" borderId="42" xfId="1" applyFill="1" applyBorder="1" applyAlignment="1">
      <alignment horizontal="center" shrinkToFit="1"/>
    </xf>
    <xf numFmtId="0" fontId="9" fillId="0" borderId="63" xfId="1" applyFill="1" applyBorder="1" applyAlignment="1">
      <alignment horizontal="center" shrinkToFit="1"/>
    </xf>
    <xf numFmtId="0" fontId="0" fillId="0" borderId="9" xfId="0" applyFill="1" applyBorder="1" applyAlignment="1">
      <alignment horizontal="center"/>
    </xf>
    <xf numFmtId="0" fontId="20" fillId="0" borderId="9" xfId="0" applyFont="1" applyFill="1" applyBorder="1" applyAlignment="1"/>
    <xf numFmtId="0" fontId="20" fillId="0" borderId="6" xfId="0" applyFont="1" applyFill="1" applyBorder="1" applyAlignment="1"/>
    <xf numFmtId="0" fontId="20" fillId="0" borderId="13" xfId="1" applyNumberFormat="1" applyFont="1" applyFill="1" applyBorder="1" applyAlignment="1">
      <alignment horizontal="right" wrapText="1"/>
    </xf>
    <xf numFmtId="0" fontId="20" fillId="0" borderId="6" xfId="0" applyFont="1" applyFill="1" applyBorder="1" applyAlignment="1">
      <alignment wrapText="1"/>
    </xf>
    <xf numFmtId="0" fontId="20" fillId="0" borderId="50" xfId="0" applyFont="1" applyFill="1" applyBorder="1" applyAlignment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3" workbookViewId="0">
      <selection activeCell="B37" sqref="B37:G4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>
        <v>8152371</v>
      </c>
    </row>
    <row r="4" spans="1:57" ht="12.95" customHeight="1" x14ac:dyDescent="0.2">
      <c r="A4" s="7"/>
      <c r="B4" s="8"/>
      <c r="C4" s="166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2"/>
      <c r="D7" s="183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2" t="s">
        <v>69</v>
      </c>
      <c r="D8" s="183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4" t="s">
        <v>130</v>
      </c>
      <c r="F11" s="185"/>
      <c r="G11" s="186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176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176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177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176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177">
        <f>ROUND(PRODUCT(F32,C33/100),0)</f>
        <v>0</v>
      </c>
      <c r="G33" s="27"/>
    </row>
    <row r="34" spans="1:8" s="64" customFormat="1" ht="19.5" customHeight="1" thickBot="1" x14ac:dyDescent="0.3">
      <c r="A34" s="59" t="s">
        <v>42</v>
      </c>
      <c r="B34" s="60"/>
      <c r="C34" s="60"/>
      <c r="D34" s="60"/>
      <c r="E34" s="61"/>
      <c r="F34" s="62">
        <f>ROUND(SUM(F30:F33),0)</f>
        <v>0</v>
      </c>
      <c r="G34" s="63"/>
    </row>
    <row r="36" spans="1:8" x14ac:dyDescent="0.2">
      <c r="A36" s="65" t="s">
        <v>43</v>
      </c>
      <c r="B36" s="65"/>
      <c r="C36" s="65"/>
      <c r="D36" s="65"/>
      <c r="E36" s="65"/>
      <c r="F36" s="65"/>
      <c r="G36" s="65"/>
      <c r="H36" t="s">
        <v>4</v>
      </c>
    </row>
    <row r="37" spans="1:8" ht="14.25" customHeight="1" x14ac:dyDescent="0.2">
      <c r="A37" s="65"/>
      <c r="B37" s="187"/>
      <c r="C37" s="187"/>
      <c r="D37" s="187"/>
      <c r="E37" s="187"/>
      <c r="F37" s="187"/>
      <c r="G37" s="187"/>
      <c r="H37" t="s">
        <v>4</v>
      </c>
    </row>
    <row r="38" spans="1:8" ht="12.75" customHeight="1" x14ac:dyDescent="0.2">
      <c r="A38" s="66"/>
      <c r="B38" s="187"/>
      <c r="C38" s="187"/>
      <c r="D38" s="187"/>
      <c r="E38" s="187"/>
      <c r="F38" s="187"/>
      <c r="G38" s="187"/>
      <c r="H38" t="s">
        <v>4</v>
      </c>
    </row>
    <row r="39" spans="1:8" x14ac:dyDescent="0.2">
      <c r="A39" s="66"/>
      <c r="B39" s="187"/>
      <c r="C39" s="187"/>
      <c r="D39" s="187"/>
      <c r="E39" s="187"/>
      <c r="F39" s="187"/>
      <c r="G39" s="187"/>
      <c r="H39" t="s">
        <v>4</v>
      </c>
    </row>
    <row r="40" spans="1:8" x14ac:dyDescent="0.2">
      <c r="A40" s="66"/>
      <c r="B40" s="187"/>
      <c r="C40" s="187"/>
      <c r="D40" s="187"/>
      <c r="E40" s="187"/>
      <c r="F40" s="187"/>
      <c r="G40" s="187"/>
      <c r="H40" t="s">
        <v>4</v>
      </c>
    </row>
    <row r="41" spans="1:8" x14ac:dyDescent="0.2">
      <c r="A41" s="66"/>
      <c r="B41" s="187"/>
      <c r="C41" s="187"/>
      <c r="D41" s="187"/>
      <c r="E41" s="187"/>
      <c r="F41" s="187"/>
      <c r="G41" s="187"/>
      <c r="H41" t="s">
        <v>4</v>
      </c>
    </row>
    <row r="42" spans="1:8" x14ac:dyDescent="0.2">
      <c r="A42" s="66"/>
      <c r="B42" s="187"/>
      <c r="C42" s="187"/>
      <c r="D42" s="187"/>
      <c r="E42" s="187"/>
      <c r="F42" s="187"/>
      <c r="G42" s="187"/>
      <c r="H42" t="s">
        <v>4</v>
      </c>
    </row>
    <row r="43" spans="1:8" x14ac:dyDescent="0.2">
      <c r="A43" s="66"/>
      <c r="B43" s="187"/>
      <c r="C43" s="187"/>
      <c r="D43" s="187"/>
      <c r="E43" s="187"/>
      <c r="F43" s="187"/>
      <c r="G43" s="187"/>
      <c r="H43" t="s">
        <v>4</v>
      </c>
    </row>
    <row r="44" spans="1:8" x14ac:dyDescent="0.2">
      <c r="A44" s="66"/>
      <c r="B44" s="187"/>
      <c r="C44" s="187"/>
      <c r="D44" s="187"/>
      <c r="E44" s="187"/>
      <c r="F44" s="187"/>
      <c r="G44" s="187"/>
      <c r="H44" t="s">
        <v>4</v>
      </c>
    </row>
    <row r="45" spans="1:8" ht="3" customHeight="1" x14ac:dyDescent="0.2">
      <c r="A45" s="66"/>
      <c r="B45" s="187"/>
      <c r="C45" s="187"/>
      <c r="D45" s="187"/>
      <c r="E45" s="187"/>
      <c r="F45" s="187"/>
      <c r="G45" s="187"/>
      <c r="H45" t="s">
        <v>4</v>
      </c>
    </row>
    <row r="46" spans="1:8" x14ac:dyDescent="0.2">
      <c r="B46" s="181"/>
      <c r="C46" s="181"/>
      <c r="D46" s="181"/>
      <c r="E46" s="181"/>
      <c r="F46" s="181"/>
      <c r="G46" s="181"/>
    </row>
    <row r="47" spans="1:8" x14ac:dyDescent="0.2">
      <c r="B47" s="181"/>
      <c r="C47" s="181"/>
      <c r="D47" s="181"/>
      <c r="E47" s="181"/>
      <c r="F47" s="181"/>
      <c r="G47" s="181"/>
    </row>
    <row r="48" spans="1:8" x14ac:dyDescent="0.2">
      <c r="B48" s="181"/>
      <c r="C48" s="181"/>
      <c r="D48" s="181"/>
      <c r="E48" s="181"/>
      <c r="F48" s="181"/>
      <c r="G48" s="181"/>
    </row>
    <row r="49" spans="2:7" x14ac:dyDescent="0.2">
      <c r="B49" s="181"/>
      <c r="C49" s="181"/>
      <c r="D49" s="181"/>
      <c r="E49" s="181"/>
      <c r="F49" s="181"/>
      <c r="G49" s="181"/>
    </row>
    <row r="50" spans="2:7" x14ac:dyDescent="0.2">
      <c r="B50" s="181"/>
      <c r="C50" s="181"/>
      <c r="D50" s="181"/>
      <c r="E50" s="181"/>
      <c r="F50" s="181"/>
      <c r="G50" s="181"/>
    </row>
    <row r="51" spans="2:7" x14ac:dyDescent="0.2">
      <c r="B51" s="181"/>
      <c r="C51" s="181"/>
      <c r="D51" s="181"/>
      <c r="E51" s="181"/>
      <c r="F51" s="181"/>
      <c r="G51" s="181"/>
    </row>
    <row r="52" spans="2:7" x14ac:dyDescent="0.2">
      <c r="B52" s="181"/>
      <c r="C52" s="181"/>
      <c r="D52" s="181"/>
      <c r="E52" s="181"/>
      <c r="F52" s="181"/>
      <c r="G52" s="181"/>
    </row>
    <row r="53" spans="2:7" x14ac:dyDescent="0.2">
      <c r="B53" s="181"/>
      <c r="C53" s="181"/>
      <c r="D53" s="181"/>
      <c r="E53" s="181"/>
      <c r="F53" s="181"/>
      <c r="G53" s="181"/>
    </row>
    <row r="54" spans="2:7" x14ac:dyDescent="0.2">
      <c r="B54" s="181"/>
      <c r="C54" s="181"/>
      <c r="D54" s="181"/>
      <c r="E54" s="181"/>
      <c r="F54" s="181"/>
      <c r="G54" s="181"/>
    </row>
    <row r="55" spans="2:7" x14ac:dyDescent="0.2">
      <c r="B55" s="181"/>
      <c r="C55" s="181"/>
      <c r="D55" s="181"/>
      <c r="E55" s="181"/>
      <c r="F55" s="181"/>
      <c r="G55" s="181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activeCell="H23" sqref="H23:I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8" t="s">
        <v>5</v>
      </c>
      <c r="B1" s="189"/>
      <c r="C1" s="67" t="str">
        <f>CONCATENATE(cislostavby," ",nazevstavby)</f>
        <v xml:space="preserve"> Sběrný dvůr odpadu - Jedovnice, Stavba</v>
      </c>
      <c r="D1" s="68"/>
      <c r="E1" s="69"/>
      <c r="F1" s="68"/>
      <c r="G1" s="70"/>
      <c r="H1" s="71"/>
      <c r="I1" s="72"/>
    </row>
    <row r="2" spans="1:9" ht="13.5" thickBot="1" x14ac:dyDescent="0.25">
      <c r="A2" s="190" t="s">
        <v>1</v>
      </c>
      <c r="B2" s="191"/>
      <c r="C2" s="73" t="str">
        <f>CONCATENATE(cisloobjektu," ",nazevobjektu)</f>
        <v xml:space="preserve"> So-04 - oplocení</v>
      </c>
      <c r="D2" s="74"/>
      <c r="E2" s="75"/>
      <c r="F2" s="74"/>
      <c r="G2" s="192"/>
      <c r="H2" s="192"/>
      <c r="I2" s="193"/>
    </row>
    <row r="3" spans="1:9" ht="13.5" thickTop="1" x14ac:dyDescent="0.2">
      <c r="F3" s="11"/>
    </row>
    <row r="4" spans="1:9" ht="19.5" customHeight="1" x14ac:dyDescent="0.25">
      <c r="A4" s="76" t="s">
        <v>44</v>
      </c>
      <c r="B4" s="1"/>
      <c r="C4" s="1"/>
      <c r="D4" s="1"/>
      <c r="E4" s="77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78"/>
      <c r="B6" s="79" t="s">
        <v>45</v>
      </c>
      <c r="C6" s="79"/>
      <c r="D6" s="80"/>
      <c r="E6" s="81" t="s">
        <v>46</v>
      </c>
      <c r="F6" s="82" t="s">
        <v>47</v>
      </c>
      <c r="G6" s="82" t="s">
        <v>48</v>
      </c>
      <c r="H6" s="82" t="s">
        <v>49</v>
      </c>
      <c r="I6" s="83" t="s">
        <v>27</v>
      </c>
    </row>
    <row r="7" spans="1:9" s="11" customFormat="1" x14ac:dyDescent="0.2">
      <c r="A7" s="162" t="str">
        <f>'Soupis prací'!B7</f>
        <v>1</v>
      </c>
      <c r="B7" s="84" t="str">
        <f>'Soupis prací'!C7</f>
        <v>Zemní práce</v>
      </c>
      <c r="C7" s="85"/>
      <c r="D7" s="86"/>
      <c r="E7" s="163">
        <f>'Soupis prací'!BA14</f>
        <v>0</v>
      </c>
      <c r="F7" s="164">
        <f>'Soupis prací'!BB14</f>
        <v>0</v>
      </c>
      <c r="G7" s="164">
        <f>'Soupis prací'!BC14</f>
        <v>0</v>
      </c>
      <c r="H7" s="164">
        <f>'Soupis prací'!BD14</f>
        <v>0</v>
      </c>
      <c r="I7" s="165">
        <f>'Soupis prací'!BE14</f>
        <v>0</v>
      </c>
    </row>
    <row r="8" spans="1:9" s="11" customFormat="1" x14ac:dyDescent="0.2">
      <c r="A8" s="162" t="str">
        <f>'Soupis prací'!B15</f>
        <v>2</v>
      </c>
      <c r="B8" s="84" t="str">
        <f>'Soupis prací'!C15</f>
        <v>Základy,zvláštní zakládání</v>
      </c>
      <c r="C8" s="85"/>
      <c r="D8" s="86"/>
      <c r="E8" s="163">
        <f>'Soupis prací'!BA17</f>
        <v>0</v>
      </c>
      <c r="F8" s="164">
        <f>'Soupis prací'!BB17</f>
        <v>0</v>
      </c>
      <c r="G8" s="164">
        <f>'Soupis prací'!BC17</f>
        <v>0</v>
      </c>
      <c r="H8" s="164">
        <f>'Soupis prací'!BD17</f>
        <v>0</v>
      </c>
      <c r="I8" s="165">
        <f>'Soupis prací'!BE17</f>
        <v>0</v>
      </c>
    </row>
    <row r="9" spans="1:9" s="11" customFormat="1" x14ac:dyDescent="0.2">
      <c r="A9" s="162" t="str">
        <f>'Soupis prací'!B18</f>
        <v>3</v>
      </c>
      <c r="B9" s="84" t="str">
        <f>'Soupis prací'!C18</f>
        <v>Svislé a kompletní konstrukce</v>
      </c>
      <c r="C9" s="85"/>
      <c r="D9" s="86"/>
      <c r="E9" s="163">
        <f>'Soupis prací'!BA21</f>
        <v>0</v>
      </c>
      <c r="F9" s="164">
        <f>'Soupis prací'!BB21</f>
        <v>0</v>
      </c>
      <c r="G9" s="164">
        <f>'Soupis prací'!BC21</f>
        <v>0</v>
      </c>
      <c r="H9" s="164">
        <f>'Soupis prací'!BD21</f>
        <v>0</v>
      </c>
      <c r="I9" s="165">
        <f>'Soupis prací'!BE21</f>
        <v>0</v>
      </c>
    </row>
    <row r="10" spans="1:9" s="11" customFormat="1" x14ac:dyDescent="0.2">
      <c r="A10" s="162" t="str">
        <f>'Soupis prací'!B22</f>
        <v>94</v>
      </c>
      <c r="B10" s="84" t="str">
        <f>'Soupis prací'!C22</f>
        <v>Lešení a stavební výtahy</v>
      </c>
      <c r="C10" s="85"/>
      <c r="D10" s="86"/>
      <c r="E10" s="163">
        <f>'Soupis prací'!BA24</f>
        <v>0</v>
      </c>
      <c r="F10" s="164">
        <f>'Soupis prací'!BB24</f>
        <v>0</v>
      </c>
      <c r="G10" s="164">
        <f>'Soupis prací'!BC24</f>
        <v>0</v>
      </c>
      <c r="H10" s="164">
        <f>'Soupis prací'!BD24</f>
        <v>0</v>
      </c>
      <c r="I10" s="165">
        <f>'Soupis prací'!BE24</f>
        <v>0</v>
      </c>
    </row>
    <row r="11" spans="1:9" s="11" customFormat="1" x14ac:dyDescent="0.2">
      <c r="A11" s="162" t="str">
        <f>'Soupis prací'!B25</f>
        <v>99</v>
      </c>
      <c r="B11" s="84" t="str">
        <f>'Soupis prací'!C25</f>
        <v>Staveništní přesun hmot</v>
      </c>
      <c r="C11" s="85"/>
      <c r="D11" s="86"/>
      <c r="E11" s="163">
        <f>'Soupis prací'!BA27</f>
        <v>0</v>
      </c>
      <c r="F11" s="164">
        <f>'Soupis prací'!BB27</f>
        <v>0</v>
      </c>
      <c r="G11" s="164">
        <f>'Soupis prací'!BC27</f>
        <v>0</v>
      </c>
      <c r="H11" s="164">
        <f>'Soupis prací'!BD27</f>
        <v>0</v>
      </c>
      <c r="I11" s="165">
        <f>'Soupis prací'!BE27</f>
        <v>0</v>
      </c>
    </row>
    <row r="12" spans="1:9" s="11" customFormat="1" x14ac:dyDescent="0.2">
      <c r="A12" s="162" t="str">
        <f>'Soupis prací'!B28</f>
        <v>762</v>
      </c>
      <c r="B12" s="84" t="str">
        <f>'Soupis prací'!C28</f>
        <v>Konstrukce tesařské</v>
      </c>
      <c r="C12" s="85"/>
      <c r="D12" s="86"/>
      <c r="E12" s="163">
        <f>'Soupis prací'!BA32</f>
        <v>0</v>
      </c>
      <c r="F12" s="164">
        <f>'Soupis prací'!BB32</f>
        <v>0</v>
      </c>
      <c r="G12" s="164">
        <f>'Soupis prací'!BC32</f>
        <v>0</v>
      </c>
      <c r="H12" s="164">
        <f>'Soupis prací'!BD32</f>
        <v>0</v>
      </c>
      <c r="I12" s="165">
        <f>'Soupis prací'!BE32</f>
        <v>0</v>
      </c>
    </row>
    <row r="13" spans="1:9" s="11" customFormat="1" x14ac:dyDescent="0.2">
      <c r="A13" s="162" t="str">
        <f>'Soupis prací'!B33</f>
        <v>767</v>
      </c>
      <c r="B13" s="84" t="str">
        <f>'Soupis prací'!C33</f>
        <v>Konstrukce zámečnické</v>
      </c>
      <c r="C13" s="85"/>
      <c r="D13" s="86"/>
      <c r="E13" s="163">
        <f>'Soupis prací'!BA39</f>
        <v>0</v>
      </c>
      <c r="F13" s="164">
        <f>'Soupis prací'!BB39</f>
        <v>0</v>
      </c>
      <c r="G13" s="164">
        <f>'Soupis prací'!BC39</f>
        <v>0</v>
      </c>
      <c r="H13" s="164">
        <f>'Soupis prací'!BD39</f>
        <v>0</v>
      </c>
      <c r="I13" s="165">
        <f>'Soupis prací'!BE39</f>
        <v>0</v>
      </c>
    </row>
    <row r="14" spans="1:9" s="11" customFormat="1" x14ac:dyDescent="0.2">
      <c r="A14" s="162" t="str">
        <f>'Soupis prací'!B40</f>
        <v>783</v>
      </c>
      <c r="B14" s="84" t="str">
        <f>'Soupis prací'!C40</f>
        <v>Nátěry</v>
      </c>
      <c r="C14" s="85"/>
      <c r="D14" s="86"/>
      <c r="E14" s="163">
        <f>'Soupis prací'!BA43</f>
        <v>0</v>
      </c>
      <c r="F14" s="164">
        <f>'Soupis prací'!BB43</f>
        <v>0</v>
      </c>
      <c r="G14" s="164">
        <f>'Soupis prací'!BC43</f>
        <v>0</v>
      </c>
      <c r="H14" s="164">
        <f>'Soupis prací'!BD43</f>
        <v>0</v>
      </c>
      <c r="I14" s="165">
        <f>'Soupis prací'!BE43</f>
        <v>0</v>
      </c>
    </row>
    <row r="15" spans="1:9" s="11" customFormat="1" x14ac:dyDescent="0.2">
      <c r="A15" s="162" t="str">
        <f>'Soupis prací'!B44</f>
        <v>M21</v>
      </c>
      <c r="B15" s="84" t="str">
        <f>'Soupis prací'!C44</f>
        <v>Elektromontáže</v>
      </c>
      <c r="C15" s="85"/>
      <c r="D15" s="86"/>
      <c r="E15" s="163">
        <f>'Soupis prací'!BA46</f>
        <v>0</v>
      </c>
      <c r="F15" s="164">
        <f>'Soupis prací'!BB46</f>
        <v>0</v>
      </c>
      <c r="G15" s="164">
        <f>'Soupis prací'!BC46</f>
        <v>0</v>
      </c>
      <c r="H15" s="164">
        <f>'Soupis prací'!BD46</f>
        <v>0</v>
      </c>
      <c r="I15" s="165">
        <f>'Soupis prací'!BE46</f>
        <v>0</v>
      </c>
    </row>
    <row r="16" spans="1:9" s="11" customFormat="1" ht="13.5" thickBot="1" x14ac:dyDescent="0.25">
      <c r="A16" s="162" t="str">
        <f>'Soupis prací'!B47</f>
        <v>M22</v>
      </c>
      <c r="B16" s="84" t="str">
        <f>'Soupis prací'!C47</f>
        <v>Montáž sdělovací a zabezp.tech</v>
      </c>
      <c r="C16" s="85"/>
      <c r="D16" s="86"/>
      <c r="E16" s="163">
        <f>'Soupis prací'!BA49</f>
        <v>0</v>
      </c>
      <c r="F16" s="164">
        <f>'Soupis prací'!BB49</f>
        <v>0</v>
      </c>
      <c r="G16" s="164">
        <f>'Soupis prací'!BC49</f>
        <v>0</v>
      </c>
      <c r="H16" s="164">
        <f>'Soupis prací'!BD49</f>
        <v>0</v>
      </c>
      <c r="I16" s="165">
        <f>'Soupis prací'!BE49</f>
        <v>0</v>
      </c>
    </row>
    <row r="17" spans="1:57" s="92" customFormat="1" ht="13.5" thickBot="1" x14ac:dyDescent="0.25">
      <c r="A17" s="87"/>
      <c r="B17" s="79" t="s">
        <v>50</v>
      </c>
      <c r="C17" s="79"/>
      <c r="D17" s="88"/>
      <c r="E17" s="89">
        <f>SUM(E7:E16)</f>
        <v>0</v>
      </c>
      <c r="F17" s="90">
        <f>SUM(F7:F16)</f>
        <v>0</v>
      </c>
      <c r="G17" s="90">
        <f>SUM(G7:G16)</f>
        <v>0</v>
      </c>
      <c r="H17" s="90">
        <f>SUM(H7:H16)</f>
        <v>0</v>
      </c>
      <c r="I17" s="91">
        <f>SUM(I7:I16)</f>
        <v>0</v>
      </c>
    </row>
    <row r="18" spans="1:57" x14ac:dyDescent="0.2">
      <c r="A18" s="85"/>
      <c r="B18" s="85"/>
      <c r="C18" s="85"/>
      <c r="D18" s="85"/>
      <c r="E18" s="85"/>
      <c r="F18" s="85"/>
      <c r="G18" s="85"/>
      <c r="H18" s="85"/>
      <c r="I18" s="85"/>
    </row>
    <row r="19" spans="1:57" ht="19.5" customHeight="1" x14ac:dyDescent="0.25">
      <c r="A19" s="93" t="s">
        <v>51</v>
      </c>
      <c r="B19" s="93"/>
      <c r="C19" s="93"/>
      <c r="D19" s="93"/>
      <c r="E19" s="93"/>
      <c r="F19" s="93"/>
      <c r="G19" s="94"/>
      <c r="H19" s="93"/>
      <c r="I19" s="93"/>
      <c r="BA19" s="30"/>
      <c r="BB19" s="30"/>
      <c r="BC19" s="30"/>
      <c r="BD19" s="30"/>
      <c r="BE19" s="30"/>
    </row>
    <row r="20" spans="1:57" ht="13.5" thickBot="1" x14ac:dyDescent="0.25">
      <c r="A20" s="95"/>
      <c r="B20" s="95"/>
      <c r="C20" s="95"/>
      <c r="D20" s="95"/>
      <c r="E20" s="95"/>
      <c r="F20" s="95"/>
      <c r="G20" s="95"/>
      <c r="H20" s="95"/>
      <c r="I20" s="95"/>
    </row>
    <row r="21" spans="1:57" x14ac:dyDescent="0.2">
      <c r="A21" s="96" t="s">
        <v>52</v>
      </c>
      <c r="B21" s="97"/>
      <c r="C21" s="97"/>
      <c r="D21" s="98"/>
      <c r="E21" s="99" t="s">
        <v>53</v>
      </c>
      <c r="F21" s="100" t="s">
        <v>54</v>
      </c>
      <c r="G21" s="101" t="s">
        <v>55</v>
      </c>
      <c r="H21" s="102"/>
      <c r="I21" s="103" t="s">
        <v>53</v>
      </c>
    </row>
    <row r="22" spans="1:57" x14ac:dyDescent="0.2">
      <c r="A22" s="104"/>
      <c r="B22" s="105" t="s">
        <v>132</v>
      </c>
      <c r="C22" s="105"/>
      <c r="D22" s="106"/>
      <c r="E22" s="107"/>
      <c r="F22" s="108"/>
      <c r="G22" s="109">
        <f>CHOOSE(BA22+1,HSV+PSV,HSV+PSV+Mont,HSV+PSV+Dodavka+Mont,HSV,PSV,Mont,Dodavka,Mont+Dodavka,0)</f>
        <v>0</v>
      </c>
      <c r="H22" s="110"/>
      <c r="I22" s="111">
        <f>VRNproc*VRNzakl</f>
        <v>0</v>
      </c>
      <c r="BA22">
        <v>8</v>
      </c>
    </row>
    <row r="23" spans="1:57" ht="13.5" thickBot="1" x14ac:dyDescent="0.25">
      <c r="A23" s="112"/>
      <c r="B23" s="113" t="s">
        <v>56</v>
      </c>
      <c r="C23" s="114"/>
      <c r="D23" s="115"/>
      <c r="E23" s="116"/>
      <c r="F23" s="117"/>
      <c r="G23" s="117"/>
      <c r="H23" s="194">
        <f>SUM(I22:I22)</f>
        <v>0</v>
      </c>
      <c r="I23" s="195"/>
    </row>
    <row r="24" spans="1:57" x14ac:dyDescent="0.2">
      <c r="A24" s="95"/>
      <c r="B24" s="95"/>
      <c r="C24" s="95"/>
      <c r="D24" s="95"/>
      <c r="E24" s="95"/>
      <c r="F24" s="95"/>
      <c r="G24" s="95"/>
      <c r="H24" s="95"/>
      <c r="I24" s="95"/>
    </row>
    <row r="25" spans="1:57" x14ac:dyDescent="0.2">
      <c r="B25" s="92"/>
      <c r="F25" s="118"/>
      <c r="G25" s="119"/>
      <c r="H25" s="119"/>
      <c r="I25" s="120"/>
    </row>
    <row r="26" spans="1:57" x14ac:dyDescent="0.2">
      <c r="F26" s="118"/>
      <c r="G26" s="119"/>
      <c r="H26" s="119"/>
      <c r="I26" s="120"/>
    </row>
    <row r="27" spans="1:57" x14ac:dyDescent="0.2">
      <c r="F27" s="118"/>
      <c r="G27" s="119"/>
      <c r="H27" s="119"/>
      <c r="I27" s="120"/>
    </row>
    <row r="28" spans="1:57" x14ac:dyDescent="0.2">
      <c r="F28" s="118"/>
      <c r="G28" s="119"/>
      <c r="H28" s="119"/>
      <c r="I28" s="120"/>
    </row>
    <row r="29" spans="1:57" x14ac:dyDescent="0.2">
      <c r="F29" s="118"/>
      <c r="G29" s="119"/>
      <c r="H29" s="119"/>
      <c r="I29" s="120"/>
    </row>
    <row r="30" spans="1:57" x14ac:dyDescent="0.2">
      <c r="F30" s="118"/>
      <c r="G30" s="119"/>
      <c r="H30" s="119"/>
      <c r="I30" s="120"/>
    </row>
    <row r="31" spans="1:57" x14ac:dyDescent="0.2">
      <c r="F31" s="118"/>
      <c r="G31" s="119"/>
      <c r="H31" s="119"/>
      <c r="I31" s="120"/>
    </row>
    <row r="32" spans="1:57" x14ac:dyDescent="0.2">
      <c r="F32" s="118"/>
      <c r="G32" s="119"/>
      <c r="H32" s="119"/>
      <c r="I32" s="120"/>
    </row>
    <row r="33" spans="6:9" x14ac:dyDescent="0.2">
      <c r="F33" s="118"/>
      <c r="G33" s="119"/>
      <c r="H33" s="119"/>
      <c r="I33" s="120"/>
    </row>
    <row r="34" spans="6:9" x14ac:dyDescent="0.2">
      <c r="F34" s="118"/>
      <c r="G34" s="119"/>
      <c r="H34" s="119"/>
      <c r="I34" s="120"/>
    </row>
    <row r="35" spans="6:9" x14ac:dyDescent="0.2">
      <c r="F35" s="118"/>
      <c r="G35" s="119"/>
      <c r="H35" s="119"/>
      <c r="I35" s="120"/>
    </row>
    <row r="36" spans="6:9" x14ac:dyDescent="0.2">
      <c r="F36" s="118"/>
      <c r="G36" s="119"/>
      <c r="H36" s="119"/>
      <c r="I36" s="120"/>
    </row>
    <row r="37" spans="6:9" x14ac:dyDescent="0.2">
      <c r="F37" s="118"/>
      <c r="G37" s="119"/>
      <c r="H37" s="119"/>
      <c r="I37" s="120"/>
    </row>
    <row r="38" spans="6:9" x14ac:dyDescent="0.2">
      <c r="F38" s="118"/>
      <c r="G38" s="119"/>
      <c r="H38" s="119"/>
      <c r="I38" s="120"/>
    </row>
    <row r="39" spans="6:9" x14ac:dyDescent="0.2">
      <c r="F39" s="118"/>
      <c r="G39" s="119"/>
      <c r="H39" s="119"/>
      <c r="I39" s="120"/>
    </row>
    <row r="40" spans="6:9" x14ac:dyDescent="0.2">
      <c r="F40" s="118"/>
      <c r="G40" s="119"/>
      <c r="H40" s="119"/>
      <c r="I40" s="120"/>
    </row>
    <row r="41" spans="6:9" x14ac:dyDescent="0.2">
      <c r="F41" s="118"/>
      <c r="G41" s="119"/>
      <c r="H41" s="119"/>
      <c r="I41" s="120"/>
    </row>
    <row r="42" spans="6:9" x14ac:dyDescent="0.2">
      <c r="F42" s="118"/>
      <c r="G42" s="119"/>
      <c r="H42" s="119"/>
      <c r="I42" s="120"/>
    </row>
    <row r="43" spans="6:9" x14ac:dyDescent="0.2">
      <c r="F43" s="118"/>
      <c r="G43" s="119"/>
      <c r="H43" s="119"/>
      <c r="I43" s="120"/>
    </row>
    <row r="44" spans="6:9" x14ac:dyDescent="0.2">
      <c r="F44" s="118"/>
      <c r="G44" s="119"/>
      <c r="H44" s="119"/>
      <c r="I44" s="120"/>
    </row>
    <row r="45" spans="6:9" x14ac:dyDescent="0.2">
      <c r="F45" s="118"/>
      <c r="G45" s="119"/>
      <c r="H45" s="119"/>
      <c r="I45" s="120"/>
    </row>
    <row r="46" spans="6:9" x14ac:dyDescent="0.2">
      <c r="F46" s="118"/>
      <c r="G46" s="119"/>
      <c r="H46" s="119"/>
      <c r="I46" s="120"/>
    </row>
    <row r="47" spans="6:9" x14ac:dyDescent="0.2">
      <c r="F47" s="118"/>
      <c r="G47" s="119"/>
      <c r="H47" s="119"/>
      <c r="I47" s="120"/>
    </row>
    <row r="48" spans="6:9" x14ac:dyDescent="0.2">
      <c r="F48" s="118"/>
      <c r="G48" s="119"/>
      <c r="H48" s="119"/>
      <c r="I48" s="120"/>
    </row>
    <row r="49" spans="6:9" x14ac:dyDescent="0.2">
      <c r="F49" s="118"/>
      <c r="G49" s="119"/>
      <c r="H49" s="119"/>
      <c r="I49" s="120"/>
    </row>
    <row r="50" spans="6:9" x14ac:dyDescent="0.2">
      <c r="F50" s="118"/>
      <c r="G50" s="119"/>
      <c r="H50" s="119"/>
      <c r="I50" s="120"/>
    </row>
    <row r="51" spans="6:9" x14ac:dyDescent="0.2">
      <c r="F51" s="118"/>
      <c r="G51" s="119"/>
      <c r="H51" s="119"/>
      <c r="I51" s="120"/>
    </row>
    <row r="52" spans="6:9" x14ac:dyDescent="0.2">
      <c r="F52" s="118"/>
      <c r="G52" s="119"/>
      <c r="H52" s="119"/>
      <c r="I52" s="120"/>
    </row>
    <row r="53" spans="6:9" x14ac:dyDescent="0.2">
      <c r="F53" s="118"/>
      <c r="G53" s="119"/>
      <c r="H53" s="119"/>
      <c r="I53" s="120"/>
    </row>
    <row r="54" spans="6:9" x14ac:dyDescent="0.2">
      <c r="F54" s="118"/>
      <c r="G54" s="119"/>
      <c r="H54" s="119"/>
      <c r="I54" s="120"/>
    </row>
    <row r="55" spans="6:9" x14ac:dyDescent="0.2">
      <c r="F55" s="118"/>
      <c r="G55" s="119"/>
      <c r="H55" s="119"/>
      <c r="I55" s="120"/>
    </row>
    <row r="56" spans="6:9" x14ac:dyDescent="0.2">
      <c r="F56" s="118"/>
      <c r="G56" s="119"/>
      <c r="H56" s="119"/>
      <c r="I56" s="120"/>
    </row>
    <row r="57" spans="6:9" x14ac:dyDescent="0.2">
      <c r="F57" s="118"/>
      <c r="G57" s="119"/>
      <c r="H57" s="119"/>
      <c r="I57" s="120"/>
    </row>
    <row r="58" spans="6:9" x14ac:dyDescent="0.2">
      <c r="F58" s="118"/>
      <c r="G58" s="119"/>
      <c r="H58" s="119"/>
      <c r="I58" s="120"/>
    </row>
    <row r="59" spans="6:9" x14ac:dyDescent="0.2">
      <c r="F59" s="118"/>
      <c r="G59" s="119"/>
      <c r="H59" s="119"/>
      <c r="I59" s="120"/>
    </row>
    <row r="60" spans="6:9" x14ac:dyDescent="0.2">
      <c r="F60" s="118"/>
      <c r="G60" s="119"/>
      <c r="H60" s="119"/>
      <c r="I60" s="120"/>
    </row>
    <row r="61" spans="6:9" x14ac:dyDescent="0.2">
      <c r="F61" s="118"/>
      <c r="G61" s="119"/>
      <c r="H61" s="119"/>
      <c r="I61" s="120"/>
    </row>
    <row r="62" spans="6:9" x14ac:dyDescent="0.2">
      <c r="F62" s="118"/>
      <c r="G62" s="119"/>
      <c r="H62" s="119"/>
      <c r="I62" s="120"/>
    </row>
    <row r="63" spans="6:9" x14ac:dyDescent="0.2">
      <c r="F63" s="118"/>
      <c r="G63" s="119"/>
      <c r="H63" s="119"/>
      <c r="I63" s="120"/>
    </row>
    <row r="64" spans="6:9" x14ac:dyDescent="0.2">
      <c r="F64" s="118"/>
      <c r="G64" s="119"/>
      <c r="H64" s="119"/>
      <c r="I64" s="120"/>
    </row>
    <row r="65" spans="6:9" x14ac:dyDescent="0.2">
      <c r="F65" s="118"/>
      <c r="G65" s="119"/>
      <c r="H65" s="119"/>
      <c r="I65" s="120"/>
    </row>
    <row r="66" spans="6:9" x14ac:dyDescent="0.2">
      <c r="F66" s="118"/>
      <c r="G66" s="119"/>
      <c r="H66" s="119"/>
      <c r="I66" s="120"/>
    </row>
    <row r="67" spans="6:9" x14ac:dyDescent="0.2">
      <c r="F67" s="118"/>
      <c r="G67" s="119"/>
      <c r="H67" s="119"/>
      <c r="I67" s="120"/>
    </row>
    <row r="68" spans="6:9" x14ac:dyDescent="0.2">
      <c r="F68" s="118"/>
      <c r="G68" s="119"/>
      <c r="H68" s="119"/>
      <c r="I68" s="120"/>
    </row>
    <row r="69" spans="6:9" x14ac:dyDescent="0.2">
      <c r="F69" s="118"/>
      <c r="G69" s="119"/>
      <c r="H69" s="119"/>
      <c r="I69" s="120"/>
    </row>
    <row r="70" spans="6:9" x14ac:dyDescent="0.2">
      <c r="F70" s="118"/>
      <c r="G70" s="119"/>
      <c r="H70" s="119"/>
      <c r="I70" s="120"/>
    </row>
    <row r="71" spans="6:9" x14ac:dyDescent="0.2">
      <c r="F71" s="118"/>
      <c r="G71" s="119"/>
      <c r="H71" s="119"/>
      <c r="I71" s="120"/>
    </row>
    <row r="72" spans="6:9" x14ac:dyDescent="0.2">
      <c r="F72" s="118"/>
      <c r="G72" s="119"/>
      <c r="H72" s="119"/>
      <c r="I72" s="120"/>
    </row>
    <row r="73" spans="6:9" x14ac:dyDescent="0.2">
      <c r="F73" s="118"/>
      <c r="G73" s="119"/>
      <c r="H73" s="119"/>
      <c r="I73" s="120"/>
    </row>
    <row r="74" spans="6:9" x14ac:dyDescent="0.2">
      <c r="F74" s="118"/>
      <c r="G74" s="119"/>
      <c r="H74" s="119"/>
      <c r="I74" s="120"/>
    </row>
  </sheetData>
  <mergeCells count="4">
    <mergeCell ref="A1:B1"/>
    <mergeCell ref="A2:B2"/>
    <mergeCell ref="G2:I2"/>
    <mergeCell ref="H23:I23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2"/>
  <sheetViews>
    <sheetView showGridLines="0" showZeros="0" topLeftCell="A16" zoomScaleNormal="100" workbookViewId="0">
      <selection activeCell="J19" sqref="J19"/>
    </sheetView>
  </sheetViews>
  <sheetFormatPr defaultRowHeight="12.75" x14ac:dyDescent="0.2"/>
  <cols>
    <col min="1" max="1" width="3.85546875" style="121" customWidth="1"/>
    <col min="2" max="2" width="12" style="121" customWidth="1"/>
    <col min="3" max="3" width="40.42578125" style="121" customWidth="1"/>
    <col min="4" max="4" width="5.5703125" style="121" customWidth="1"/>
    <col min="5" max="5" width="8.5703125" style="156" customWidth="1"/>
    <col min="6" max="6" width="9.85546875" style="121" customWidth="1"/>
    <col min="7" max="7" width="13.85546875" style="121" customWidth="1"/>
    <col min="8" max="16384" width="9.140625" style="121"/>
  </cols>
  <sheetData>
    <row r="1" spans="1:104" ht="15.75" x14ac:dyDescent="0.25">
      <c r="A1" s="196" t="s">
        <v>57</v>
      </c>
      <c r="B1" s="196"/>
      <c r="C1" s="196"/>
      <c r="D1" s="196"/>
      <c r="E1" s="196"/>
      <c r="F1" s="196"/>
      <c r="G1" s="196"/>
    </row>
    <row r="2" spans="1:104" ht="13.5" thickBot="1" x14ac:dyDescent="0.25">
      <c r="A2" s="122"/>
      <c r="B2" s="123"/>
      <c r="C2" s="124"/>
      <c r="D2" s="124"/>
      <c r="E2" s="125"/>
      <c r="F2" s="124"/>
      <c r="G2" s="124"/>
    </row>
    <row r="3" spans="1:104" ht="13.5" thickTop="1" x14ac:dyDescent="0.2">
      <c r="A3" s="197" t="s">
        <v>5</v>
      </c>
      <c r="B3" s="198"/>
      <c r="C3" s="167" t="str">
        <f>CONCATENATE(cislostavby," ",nazevstavby)</f>
        <v xml:space="preserve"> Sběrný dvůr odpadu - Jedovnice, Stavba</v>
      </c>
      <c r="D3" s="168"/>
      <c r="E3" s="169"/>
      <c r="F3" s="170">
        <f>Rekapitulace!H1</f>
        <v>0</v>
      </c>
      <c r="G3" s="171"/>
    </row>
    <row r="4" spans="1:104" ht="15.75" thickBot="1" x14ac:dyDescent="0.25">
      <c r="A4" s="199" t="s">
        <v>1</v>
      </c>
      <c r="B4" s="200"/>
      <c r="C4" s="172" t="str">
        <f>CONCATENATE(cisloobjektu," ",nazevobjektu)</f>
        <v xml:space="preserve"> So-04 - oplocení</v>
      </c>
      <c r="D4" s="173"/>
      <c r="E4" s="201"/>
      <c r="F4" s="201"/>
      <c r="G4" s="202"/>
    </row>
    <row r="5" spans="1:104" ht="13.5" thickTop="1" x14ac:dyDescent="0.2">
      <c r="A5" s="126"/>
      <c r="B5" s="127"/>
      <c r="C5" s="127"/>
      <c r="D5" s="122"/>
      <c r="E5" s="128"/>
      <c r="F5" s="122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66</v>
      </c>
      <c r="C7" s="136" t="s">
        <v>67</v>
      </c>
      <c r="D7" s="137"/>
      <c r="E7" s="178"/>
      <c r="F7" s="138"/>
      <c r="G7" s="139"/>
      <c r="H7" s="140"/>
      <c r="I7" s="140"/>
      <c r="O7" s="141">
        <v>1</v>
      </c>
    </row>
    <row r="8" spans="1:104" x14ac:dyDescent="0.2">
      <c r="A8" s="174">
        <v>1</v>
      </c>
      <c r="B8" s="175" t="s">
        <v>71</v>
      </c>
      <c r="C8" s="144" t="s">
        <v>140</v>
      </c>
      <c r="D8" s="145" t="s">
        <v>72</v>
      </c>
      <c r="E8" s="179">
        <v>2.59</v>
      </c>
      <c r="F8" s="146"/>
      <c r="G8" s="147"/>
      <c r="O8" s="141">
        <v>2</v>
      </c>
      <c r="AA8" s="121">
        <v>12</v>
      </c>
      <c r="AB8" s="121">
        <v>0</v>
      </c>
      <c r="AC8" s="121">
        <v>1</v>
      </c>
      <c r="AZ8" s="121">
        <v>1</v>
      </c>
      <c r="BA8" s="121">
        <f t="shared" ref="BA8:BA13" si="0">IF(AZ8=1,G8,0)</f>
        <v>0</v>
      </c>
      <c r="BB8" s="121">
        <f t="shared" ref="BB8:BB13" si="1">IF(AZ8=2,G8,0)</f>
        <v>0</v>
      </c>
      <c r="BC8" s="121">
        <f t="shared" ref="BC8:BC13" si="2">IF(AZ8=3,G8,0)</f>
        <v>0</v>
      </c>
      <c r="BD8" s="121">
        <f t="shared" ref="BD8:BD13" si="3">IF(AZ8=4,G8,0)</f>
        <v>0</v>
      </c>
      <c r="BE8" s="121">
        <f t="shared" ref="BE8:BE13" si="4">IF(AZ8=5,G8,0)</f>
        <v>0</v>
      </c>
      <c r="CZ8" s="121">
        <v>0</v>
      </c>
    </row>
    <row r="9" spans="1:104" x14ac:dyDescent="0.2">
      <c r="A9" s="142">
        <v>2</v>
      </c>
      <c r="B9" s="143" t="s">
        <v>73</v>
      </c>
      <c r="C9" s="144" t="s">
        <v>74</v>
      </c>
      <c r="D9" s="145" t="s">
        <v>72</v>
      </c>
      <c r="E9" s="179">
        <v>2.59</v>
      </c>
      <c r="F9" s="146"/>
      <c r="G9" s="147">
        <f t="shared" ref="G9:G13" si="5">E9*F9</f>
        <v>0</v>
      </c>
      <c r="O9" s="141">
        <v>2</v>
      </c>
      <c r="AA9" s="121">
        <v>12</v>
      </c>
      <c r="AB9" s="121">
        <v>0</v>
      </c>
      <c r="AC9" s="121">
        <v>2</v>
      </c>
      <c r="AZ9" s="121">
        <v>1</v>
      </c>
      <c r="BA9" s="121">
        <f t="shared" si="0"/>
        <v>0</v>
      </c>
      <c r="BB9" s="121">
        <f t="shared" si="1"/>
        <v>0</v>
      </c>
      <c r="BC9" s="121">
        <f t="shared" si="2"/>
        <v>0</v>
      </c>
      <c r="BD9" s="121">
        <f t="shared" si="3"/>
        <v>0</v>
      </c>
      <c r="BE9" s="121">
        <f t="shared" si="4"/>
        <v>0</v>
      </c>
      <c r="CZ9" s="121">
        <v>0</v>
      </c>
    </row>
    <row r="10" spans="1:104" x14ac:dyDescent="0.2">
      <c r="A10" s="142">
        <v>3</v>
      </c>
      <c r="B10" s="143" t="s">
        <v>75</v>
      </c>
      <c r="C10" s="144" t="s">
        <v>76</v>
      </c>
      <c r="D10" s="145" t="s">
        <v>72</v>
      </c>
      <c r="E10" s="179">
        <v>2.59</v>
      </c>
      <c r="F10" s="146"/>
      <c r="G10" s="147">
        <f t="shared" si="5"/>
        <v>0</v>
      </c>
      <c r="O10" s="141">
        <v>2</v>
      </c>
      <c r="AA10" s="121">
        <v>12</v>
      </c>
      <c r="AB10" s="121">
        <v>0</v>
      </c>
      <c r="AC10" s="121">
        <v>3</v>
      </c>
      <c r="AZ10" s="121">
        <v>1</v>
      </c>
      <c r="BA10" s="121">
        <f t="shared" si="0"/>
        <v>0</v>
      </c>
      <c r="BB10" s="121">
        <f t="shared" si="1"/>
        <v>0</v>
      </c>
      <c r="BC10" s="121">
        <f t="shared" si="2"/>
        <v>0</v>
      </c>
      <c r="BD10" s="121">
        <f t="shared" si="3"/>
        <v>0</v>
      </c>
      <c r="BE10" s="121">
        <f t="shared" si="4"/>
        <v>0</v>
      </c>
      <c r="CZ10" s="121">
        <v>0</v>
      </c>
    </row>
    <row r="11" spans="1:104" x14ac:dyDescent="0.2">
      <c r="A11" s="142">
        <v>4</v>
      </c>
      <c r="B11" s="143" t="s">
        <v>77</v>
      </c>
      <c r="C11" s="144" t="s">
        <v>78</v>
      </c>
      <c r="D11" s="145" t="s">
        <v>72</v>
      </c>
      <c r="E11" s="179">
        <v>2.59</v>
      </c>
      <c r="F11" s="146"/>
      <c r="G11" s="147">
        <f t="shared" si="5"/>
        <v>0</v>
      </c>
      <c r="O11" s="141">
        <v>2</v>
      </c>
      <c r="AA11" s="121">
        <v>12</v>
      </c>
      <c r="AB11" s="121">
        <v>0</v>
      </c>
      <c r="AC11" s="121">
        <v>4</v>
      </c>
      <c r="AZ11" s="121">
        <v>1</v>
      </c>
      <c r="BA11" s="121">
        <f t="shared" si="0"/>
        <v>0</v>
      </c>
      <c r="BB11" s="121">
        <f t="shared" si="1"/>
        <v>0</v>
      </c>
      <c r="BC11" s="121">
        <f t="shared" si="2"/>
        <v>0</v>
      </c>
      <c r="BD11" s="121">
        <f t="shared" si="3"/>
        <v>0</v>
      </c>
      <c r="BE11" s="121">
        <f t="shared" si="4"/>
        <v>0</v>
      </c>
      <c r="CZ11" s="121">
        <v>0</v>
      </c>
    </row>
    <row r="12" spans="1:104" x14ac:dyDescent="0.2">
      <c r="A12" s="142">
        <v>5</v>
      </c>
      <c r="B12" s="143" t="s">
        <v>79</v>
      </c>
      <c r="C12" s="144" t="s">
        <v>80</v>
      </c>
      <c r="D12" s="145" t="s">
        <v>72</v>
      </c>
      <c r="E12" s="179">
        <v>2.59</v>
      </c>
      <c r="F12" s="146"/>
      <c r="G12" s="147">
        <f t="shared" si="5"/>
        <v>0</v>
      </c>
      <c r="O12" s="141">
        <v>2</v>
      </c>
      <c r="AA12" s="121">
        <v>12</v>
      </c>
      <c r="AB12" s="121">
        <v>0</v>
      </c>
      <c r="AC12" s="121">
        <v>5</v>
      </c>
      <c r="AZ12" s="121">
        <v>1</v>
      </c>
      <c r="BA12" s="121">
        <f t="shared" si="0"/>
        <v>0</v>
      </c>
      <c r="BB12" s="121">
        <f t="shared" si="1"/>
        <v>0</v>
      </c>
      <c r="BC12" s="121">
        <f t="shared" si="2"/>
        <v>0</v>
      </c>
      <c r="BD12" s="121">
        <f t="shared" si="3"/>
        <v>0</v>
      </c>
      <c r="BE12" s="121">
        <f t="shared" si="4"/>
        <v>0</v>
      </c>
      <c r="CZ12" s="121">
        <v>0</v>
      </c>
    </row>
    <row r="13" spans="1:104" ht="22.5" x14ac:dyDescent="0.2">
      <c r="A13" s="174">
        <v>6</v>
      </c>
      <c r="B13" s="175" t="s">
        <v>81</v>
      </c>
      <c r="C13" s="144" t="s">
        <v>133</v>
      </c>
      <c r="D13" s="145" t="s">
        <v>82</v>
      </c>
      <c r="E13" s="179">
        <v>95.5</v>
      </c>
      <c r="F13" s="146"/>
      <c r="G13" s="147">
        <f t="shared" si="5"/>
        <v>0</v>
      </c>
      <c r="O13" s="141">
        <v>2</v>
      </c>
      <c r="AA13" s="121">
        <v>12</v>
      </c>
      <c r="AB13" s="121">
        <v>0</v>
      </c>
      <c r="AC13" s="121">
        <v>6</v>
      </c>
      <c r="AZ13" s="121">
        <v>1</v>
      </c>
      <c r="BA13" s="121">
        <f t="shared" si="0"/>
        <v>0</v>
      </c>
      <c r="BB13" s="121">
        <f t="shared" si="1"/>
        <v>0</v>
      </c>
      <c r="BC13" s="121">
        <f t="shared" si="2"/>
        <v>0</v>
      </c>
      <c r="BD13" s="121">
        <f t="shared" si="3"/>
        <v>0</v>
      </c>
      <c r="BE13" s="121">
        <f t="shared" si="4"/>
        <v>0</v>
      </c>
      <c r="CZ13" s="121">
        <v>0</v>
      </c>
    </row>
    <row r="14" spans="1:104" x14ac:dyDescent="0.2">
      <c r="A14" s="148"/>
      <c r="B14" s="149" t="s">
        <v>68</v>
      </c>
      <c r="C14" s="150" t="str">
        <f>CONCATENATE(B7," ",C7)</f>
        <v>1 Zemní práce</v>
      </c>
      <c r="D14" s="148"/>
      <c r="E14" s="180"/>
      <c r="F14" s="151"/>
      <c r="G14" s="152">
        <f>SUM(G7:G13)</f>
        <v>0</v>
      </c>
      <c r="O14" s="141">
        <v>4</v>
      </c>
      <c r="BA14" s="153">
        <f>SUM(BA7:BA13)</f>
        <v>0</v>
      </c>
      <c r="BB14" s="153">
        <f>SUM(BB7:BB13)</f>
        <v>0</v>
      </c>
      <c r="BC14" s="153">
        <f>SUM(BC7:BC13)</f>
        <v>0</v>
      </c>
      <c r="BD14" s="153">
        <f>SUM(BD7:BD13)</f>
        <v>0</v>
      </c>
      <c r="BE14" s="153">
        <f>SUM(BE7:BE13)</f>
        <v>0</v>
      </c>
    </row>
    <row r="15" spans="1:104" x14ac:dyDescent="0.2">
      <c r="A15" s="134" t="s">
        <v>65</v>
      </c>
      <c r="B15" s="135" t="s">
        <v>83</v>
      </c>
      <c r="C15" s="136" t="s">
        <v>84</v>
      </c>
      <c r="D15" s="137"/>
      <c r="E15" s="178"/>
      <c r="F15" s="138"/>
      <c r="G15" s="139"/>
      <c r="H15" s="140"/>
      <c r="I15" s="140"/>
      <c r="O15" s="141">
        <v>1</v>
      </c>
    </row>
    <row r="16" spans="1:104" ht="22.5" x14ac:dyDescent="0.2">
      <c r="A16" s="174">
        <v>7</v>
      </c>
      <c r="B16" s="175" t="s">
        <v>157</v>
      </c>
      <c r="C16" s="144" t="s">
        <v>158</v>
      </c>
      <c r="D16" s="145" t="s">
        <v>72</v>
      </c>
      <c r="E16" s="179">
        <v>2.59</v>
      </c>
      <c r="F16" s="146"/>
      <c r="G16" s="147">
        <f>E16*F16</f>
        <v>0</v>
      </c>
      <c r="O16" s="141">
        <v>2</v>
      </c>
      <c r="AA16" s="121">
        <v>12</v>
      </c>
      <c r="AB16" s="121">
        <v>0</v>
      </c>
      <c r="AC16" s="121">
        <v>7</v>
      </c>
      <c r="AZ16" s="121">
        <v>1</v>
      </c>
      <c r="BA16" s="121">
        <f>IF(AZ16=1,G16,0)</f>
        <v>0</v>
      </c>
      <c r="BB16" s="121">
        <f>IF(AZ16=2,G16,0)</f>
        <v>0</v>
      </c>
      <c r="BC16" s="121">
        <f>IF(AZ16=3,G16,0)</f>
        <v>0</v>
      </c>
      <c r="BD16" s="121">
        <f>IF(AZ16=4,G16,0)</f>
        <v>0</v>
      </c>
      <c r="BE16" s="121">
        <f>IF(AZ16=5,G16,0)</f>
        <v>0</v>
      </c>
      <c r="CZ16" s="121">
        <v>2.3785500000000002</v>
      </c>
    </row>
    <row r="17" spans="1:104" x14ac:dyDescent="0.2">
      <c r="A17" s="148"/>
      <c r="B17" s="149" t="s">
        <v>68</v>
      </c>
      <c r="C17" s="150" t="str">
        <f>CONCATENATE(B15," ",C15)</f>
        <v>2 Základy,zvláštní zakládání</v>
      </c>
      <c r="D17" s="148"/>
      <c r="E17" s="180"/>
      <c r="F17" s="151"/>
      <c r="G17" s="152">
        <f>SUM(G15:G16)</f>
        <v>0</v>
      </c>
      <c r="O17" s="141">
        <v>4</v>
      </c>
      <c r="BA17" s="153">
        <f>SUM(BA15:BA16)</f>
        <v>0</v>
      </c>
      <c r="BB17" s="153">
        <f>SUM(BB15:BB16)</f>
        <v>0</v>
      </c>
      <c r="BC17" s="153">
        <f>SUM(BC15:BC16)</f>
        <v>0</v>
      </c>
      <c r="BD17" s="153">
        <f>SUM(BD15:BD16)</f>
        <v>0</v>
      </c>
      <c r="BE17" s="153">
        <f>SUM(BE15:BE16)</f>
        <v>0</v>
      </c>
    </row>
    <row r="18" spans="1:104" x14ac:dyDescent="0.2">
      <c r="A18" s="134" t="s">
        <v>65</v>
      </c>
      <c r="B18" s="135" t="s">
        <v>85</v>
      </c>
      <c r="C18" s="136" t="s">
        <v>86</v>
      </c>
      <c r="D18" s="137"/>
      <c r="E18" s="178"/>
      <c r="F18" s="138"/>
      <c r="G18" s="139"/>
      <c r="H18" s="140"/>
      <c r="I18" s="140"/>
      <c r="O18" s="141">
        <v>1</v>
      </c>
    </row>
    <row r="19" spans="1:104" s="122" customFormat="1" ht="22.5" x14ac:dyDescent="0.2">
      <c r="A19" s="174">
        <v>8</v>
      </c>
      <c r="B19" s="175" t="s">
        <v>87</v>
      </c>
      <c r="C19" s="144" t="s">
        <v>131</v>
      </c>
      <c r="D19" s="145" t="s">
        <v>88</v>
      </c>
      <c r="E19" s="179">
        <v>36</v>
      </c>
      <c r="F19" s="146"/>
      <c r="G19" s="147">
        <f>E19*F19</f>
        <v>0</v>
      </c>
      <c r="O19" s="207">
        <v>2</v>
      </c>
      <c r="AA19" s="122">
        <v>12</v>
      </c>
      <c r="AB19" s="122">
        <v>0</v>
      </c>
      <c r="AC19" s="122">
        <v>8</v>
      </c>
      <c r="AZ19" s="122">
        <v>1</v>
      </c>
      <c r="BA19" s="122">
        <f>IF(AZ19=1,G19,0)</f>
        <v>0</v>
      </c>
      <c r="BB19" s="122">
        <f>IF(AZ19=2,G19,0)</f>
        <v>0</v>
      </c>
      <c r="BC19" s="122">
        <f>IF(AZ19=3,G19,0)</f>
        <v>0</v>
      </c>
      <c r="BD19" s="122">
        <f>IF(AZ19=4,G19,0)</f>
        <v>0</v>
      </c>
      <c r="BE19" s="122">
        <f>IF(AZ19=5,G19,0)</f>
        <v>0</v>
      </c>
      <c r="CZ19" s="122">
        <v>0.123</v>
      </c>
    </row>
    <row r="20" spans="1:104" s="122" customFormat="1" x14ac:dyDescent="0.2">
      <c r="A20" s="142">
        <v>9</v>
      </c>
      <c r="B20" s="143" t="s">
        <v>89</v>
      </c>
      <c r="C20" s="144" t="s">
        <v>90</v>
      </c>
      <c r="D20" s="145" t="s">
        <v>91</v>
      </c>
      <c r="E20" s="179">
        <v>93.6</v>
      </c>
      <c r="F20" s="146"/>
      <c r="G20" s="147">
        <f>E20*F20</f>
        <v>0</v>
      </c>
      <c r="O20" s="207">
        <v>2</v>
      </c>
      <c r="AA20" s="122">
        <v>12</v>
      </c>
      <c r="AB20" s="122">
        <v>0</v>
      </c>
      <c r="AC20" s="122">
        <v>9</v>
      </c>
      <c r="AZ20" s="122">
        <v>1</v>
      </c>
      <c r="BA20" s="122">
        <f>IF(AZ20=1,G20,0)</f>
        <v>0</v>
      </c>
      <c r="BB20" s="122">
        <f>IF(AZ20=2,G20,0)</f>
        <v>0</v>
      </c>
      <c r="BC20" s="122">
        <f>IF(AZ20=3,G20,0)</f>
        <v>0</v>
      </c>
      <c r="BD20" s="122">
        <f>IF(AZ20=4,G20,0)</f>
        <v>0</v>
      </c>
      <c r="BE20" s="122">
        <f>IF(AZ20=5,G20,0)</f>
        <v>0</v>
      </c>
      <c r="CZ20" s="122">
        <v>0</v>
      </c>
    </row>
    <row r="21" spans="1:104" s="122" customFormat="1" x14ac:dyDescent="0.2">
      <c r="A21" s="148"/>
      <c r="B21" s="149" t="s">
        <v>68</v>
      </c>
      <c r="C21" s="150" t="str">
        <f>CONCATENATE(B18," ",C18)</f>
        <v>3 Svislé a kompletní konstrukce</v>
      </c>
      <c r="D21" s="148"/>
      <c r="E21" s="180"/>
      <c r="F21" s="151"/>
      <c r="G21" s="152">
        <f>SUM(G18:G20)</f>
        <v>0</v>
      </c>
      <c r="O21" s="207">
        <v>4</v>
      </c>
      <c r="BA21" s="208">
        <f>SUM(BA18:BA20)</f>
        <v>0</v>
      </c>
      <c r="BB21" s="208">
        <f>SUM(BB18:BB20)</f>
        <v>0</v>
      </c>
      <c r="BC21" s="208">
        <f>SUM(BC18:BC20)</f>
        <v>0</v>
      </c>
      <c r="BD21" s="208">
        <f>SUM(BD18:BD20)</f>
        <v>0</v>
      </c>
      <c r="BE21" s="208">
        <f>SUM(BE18:BE20)</f>
        <v>0</v>
      </c>
    </row>
    <row r="22" spans="1:104" s="122" customFormat="1" x14ac:dyDescent="0.2">
      <c r="A22" s="134" t="s">
        <v>65</v>
      </c>
      <c r="B22" s="135" t="s">
        <v>92</v>
      </c>
      <c r="C22" s="136" t="s">
        <v>93</v>
      </c>
      <c r="D22" s="137"/>
      <c r="E22" s="178"/>
      <c r="F22" s="138"/>
      <c r="G22" s="139"/>
      <c r="H22" s="209"/>
      <c r="I22" s="209"/>
      <c r="O22" s="207">
        <v>1</v>
      </c>
    </row>
    <row r="23" spans="1:104" s="122" customFormat="1" x14ac:dyDescent="0.2">
      <c r="A23" s="142">
        <v>10</v>
      </c>
      <c r="B23" s="143" t="s">
        <v>94</v>
      </c>
      <c r="C23" s="144" t="s">
        <v>95</v>
      </c>
      <c r="D23" s="145" t="s">
        <v>82</v>
      </c>
      <c r="E23" s="179">
        <v>95.5</v>
      </c>
      <c r="F23" s="146"/>
      <c r="G23" s="147">
        <f>E23*F23</f>
        <v>0</v>
      </c>
      <c r="O23" s="207">
        <v>2</v>
      </c>
      <c r="AA23" s="122">
        <v>12</v>
      </c>
      <c r="AB23" s="122">
        <v>0</v>
      </c>
      <c r="AC23" s="122">
        <v>10</v>
      </c>
      <c r="AZ23" s="122">
        <v>1</v>
      </c>
      <c r="BA23" s="122">
        <f>IF(AZ23=1,G23,0)</f>
        <v>0</v>
      </c>
      <c r="BB23" s="122">
        <f>IF(AZ23=2,G23,0)</f>
        <v>0</v>
      </c>
      <c r="BC23" s="122">
        <f>IF(AZ23=3,G23,0)</f>
        <v>0</v>
      </c>
      <c r="BD23" s="122">
        <f>IF(AZ23=4,G23,0)</f>
        <v>0</v>
      </c>
      <c r="BE23" s="122">
        <f>IF(AZ23=5,G23,0)</f>
        <v>0</v>
      </c>
      <c r="CZ23" s="122">
        <v>1.2099999999999999E-3</v>
      </c>
    </row>
    <row r="24" spans="1:104" s="122" customFormat="1" x14ac:dyDescent="0.2">
      <c r="A24" s="148"/>
      <c r="B24" s="149" t="s">
        <v>68</v>
      </c>
      <c r="C24" s="150" t="str">
        <f>CONCATENATE(B22," ",C22)</f>
        <v>94 Lešení a stavební výtahy</v>
      </c>
      <c r="D24" s="148"/>
      <c r="E24" s="180"/>
      <c r="F24" s="151"/>
      <c r="G24" s="152">
        <f>SUM(G22:G23)</f>
        <v>0</v>
      </c>
      <c r="O24" s="207">
        <v>4</v>
      </c>
      <c r="BA24" s="208">
        <f>SUM(BA22:BA23)</f>
        <v>0</v>
      </c>
      <c r="BB24" s="208">
        <f>SUM(BB22:BB23)</f>
        <v>0</v>
      </c>
      <c r="BC24" s="208">
        <f>SUM(BC22:BC23)</f>
        <v>0</v>
      </c>
      <c r="BD24" s="208">
        <f>SUM(BD22:BD23)</f>
        <v>0</v>
      </c>
      <c r="BE24" s="208">
        <f>SUM(BE22:BE23)</f>
        <v>0</v>
      </c>
    </row>
    <row r="25" spans="1:104" s="122" customFormat="1" x14ac:dyDescent="0.2">
      <c r="A25" s="134" t="s">
        <v>65</v>
      </c>
      <c r="B25" s="135" t="s">
        <v>96</v>
      </c>
      <c r="C25" s="136" t="s">
        <v>97</v>
      </c>
      <c r="D25" s="137"/>
      <c r="E25" s="178"/>
      <c r="F25" s="138"/>
      <c r="G25" s="139"/>
      <c r="H25" s="209"/>
      <c r="I25" s="209"/>
      <c r="O25" s="207">
        <v>1</v>
      </c>
    </row>
    <row r="26" spans="1:104" s="122" customFormat="1" x14ac:dyDescent="0.2">
      <c r="A26" s="142">
        <v>11</v>
      </c>
      <c r="B26" s="143" t="s">
        <v>98</v>
      </c>
      <c r="C26" s="144" t="s">
        <v>99</v>
      </c>
      <c r="D26" s="145" t="s">
        <v>100</v>
      </c>
      <c r="E26" s="179">
        <v>7.1</v>
      </c>
      <c r="F26" s="146"/>
      <c r="G26" s="147">
        <f>E26*F26</f>
        <v>0</v>
      </c>
      <c r="O26" s="207">
        <v>2</v>
      </c>
      <c r="AA26" s="122">
        <v>12</v>
      </c>
      <c r="AB26" s="122">
        <v>0</v>
      </c>
      <c r="AC26" s="122">
        <v>11</v>
      </c>
      <c r="AZ26" s="122">
        <v>1</v>
      </c>
      <c r="BA26" s="122">
        <f>IF(AZ26=1,G26,0)</f>
        <v>0</v>
      </c>
      <c r="BB26" s="122">
        <f>IF(AZ26=2,G26,0)</f>
        <v>0</v>
      </c>
      <c r="BC26" s="122">
        <f>IF(AZ26=3,G26,0)</f>
        <v>0</v>
      </c>
      <c r="BD26" s="122">
        <f>IF(AZ26=4,G26,0)</f>
        <v>0</v>
      </c>
      <c r="BE26" s="122">
        <f>IF(AZ26=5,G26,0)</f>
        <v>0</v>
      </c>
      <c r="CZ26" s="122">
        <v>0</v>
      </c>
    </row>
    <row r="27" spans="1:104" s="122" customFormat="1" x14ac:dyDescent="0.2">
      <c r="A27" s="148"/>
      <c r="B27" s="149" t="s">
        <v>68</v>
      </c>
      <c r="C27" s="150" t="str">
        <f>CONCATENATE(B25," ",C25)</f>
        <v>99 Staveništní přesun hmot</v>
      </c>
      <c r="D27" s="148"/>
      <c r="E27" s="180"/>
      <c r="F27" s="151"/>
      <c r="G27" s="152">
        <f>SUM(G25:G26)</f>
        <v>0</v>
      </c>
      <c r="O27" s="207">
        <v>4</v>
      </c>
      <c r="BA27" s="208">
        <f>SUM(BA25:BA26)</f>
        <v>0</v>
      </c>
      <c r="BB27" s="208">
        <f>SUM(BB25:BB26)</f>
        <v>0</v>
      </c>
      <c r="BC27" s="208">
        <f>SUM(BC25:BC26)</f>
        <v>0</v>
      </c>
      <c r="BD27" s="208">
        <f>SUM(BD25:BD26)</f>
        <v>0</v>
      </c>
      <c r="BE27" s="208">
        <f>SUM(BE25:BE26)</f>
        <v>0</v>
      </c>
    </row>
    <row r="28" spans="1:104" s="122" customFormat="1" x14ac:dyDescent="0.2">
      <c r="A28" s="134" t="s">
        <v>65</v>
      </c>
      <c r="B28" s="135" t="s">
        <v>101</v>
      </c>
      <c r="C28" s="136" t="s">
        <v>102</v>
      </c>
      <c r="D28" s="137"/>
      <c r="E28" s="178"/>
      <c r="F28" s="138"/>
      <c r="G28" s="139"/>
      <c r="H28" s="209"/>
      <c r="I28" s="209"/>
      <c r="O28" s="207">
        <v>1</v>
      </c>
    </row>
    <row r="29" spans="1:104" s="122" customFormat="1" ht="22.5" x14ac:dyDescent="0.2">
      <c r="A29" s="174">
        <v>12</v>
      </c>
      <c r="B29" s="175" t="s">
        <v>103</v>
      </c>
      <c r="C29" s="144" t="s">
        <v>104</v>
      </c>
      <c r="D29" s="145" t="s">
        <v>82</v>
      </c>
      <c r="E29" s="179">
        <v>171.9</v>
      </c>
      <c r="F29" s="146"/>
      <c r="G29" s="147">
        <f>E29*F29</f>
        <v>0</v>
      </c>
      <c r="O29" s="207">
        <v>2</v>
      </c>
      <c r="AA29" s="122">
        <v>12</v>
      </c>
      <c r="AB29" s="122">
        <v>0</v>
      </c>
      <c r="AC29" s="122">
        <v>12</v>
      </c>
      <c r="AZ29" s="122">
        <v>2</v>
      </c>
      <c r="BA29" s="122">
        <f>IF(AZ29=1,G29,0)</f>
        <v>0</v>
      </c>
      <c r="BB29" s="122">
        <f>IF(AZ29=2,G29,0)</f>
        <v>0</v>
      </c>
      <c r="BC29" s="122">
        <f>IF(AZ29=3,G29,0)</f>
        <v>0</v>
      </c>
      <c r="BD29" s="122">
        <f>IF(AZ29=4,G29,0)</f>
        <v>0</v>
      </c>
      <c r="BE29" s="122">
        <f>IF(AZ29=5,G29,0)</f>
        <v>0</v>
      </c>
      <c r="CZ29" s="122">
        <v>1.468E-2</v>
      </c>
    </row>
    <row r="30" spans="1:104" s="122" customFormat="1" ht="22.5" x14ac:dyDescent="0.2">
      <c r="A30" s="174">
        <v>13</v>
      </c>
      <c r="B30" s="175" t="s">
        <v>105</v>
      </c>
      <c r="C30" s="144" t="s">
        <v>134</v>
      </c>
      <c r="D30" s="145" t="s">
        <v>72</v>
      </c>
      <c r="E30" s="179">
        <v>4.54</v>
      </c>
      <c r="F30" s="146"/>
      <c r="G30" s="147">
        <f>E30*F30</f>
        <v>0</v>
      </c>
      <c r="O30" s="207">
        <v>2</v>
      </c>
      <c r="AA30" s="122">
        <v>12</v>
      </c>
      <c r="AB30" s="122">
        <v>0</v>
      </c>
      <c r="AC30" s="122">
        <v>13</v>
      </c>
      <c r="AZ30" s="122">
        <v>2</v>
      </c>
      <c r="BA30" s="122">
        <f>IF(AZ30=1,G30,0)</f>
        <v>0</v>
      </c>
      <c r="BB30" s="122">
        <f>IF(AZ30=2,G30,0)</f>
        <v>0</v>
      </c>
      <c r="BC30" s="122">
        <f>IF(AZ30=3,G30,0)</f>
        <v>0</v>
      </c>
      <c r="BD30" s="122">
        <f>IF(AZ30=4,G30,0)</f>
        <v>0</v>
      </c>
      <c r="BE30" s="122">
        <f>IF(AZ30=5,G30,0)</f>
        <v>0</v>
      </c>
      <c r="CZ30" s="122">
        <v>1.549E-2</v>
      </c>
    </row>
    <row r="31" spans="1:104" s="122" customFormat="1" x14ac:dyDescent="0.2">
      <c r="A31" s="142">
        <v>14</v>
      </c>
      <c r="B31" s="143" t="s">
        <v>106</v>
      </c>
      <c r="C31" s="144" t="s">
        <v>107</v>
      </c>
      <c r="D31" s="145" t="s">
        <v>54</v>
      </c>
      <c r="E31" s="179">
        <v>483.38</v>
      </c>
      <c r="F31" s="146"/>
      <c r="G31" s="147">
        <f>E31*F31</f>
        <v>0</v>
      </c>
      <c r="O31" s="207">
        <v>2</v>
      </c>
      <c r="AA31" s="122">
        <v>12</v>
      </c>
      <c r="AB31" s="122">
        <v>0</v>
      </c>
      <c r="AC31" s="122">
        <v>14</v>
      </c>
      <c r="AZ31" s="122">
        <v>2</v>
      </c>
      <c r="BA31" s="122">
        <f>IF(AZ31=1,G31,0)</f>
        <v>0</v>
      </c>
      <c r="BB31" s="122">
        <f>IF(AZ31=2,G31,0)</f>
        <v>0</v>
      </c>
      <c r="BC31" s="122">
        <f>IF(AZ31=3,G31,0)</f>
        <v>0</v>
      </c>
      <c r="BD31" s="122">
        <f>IF(AZ31=4,G31,0)</f>
        <v>0</v>
      </c>
      <c r="BE31" s="122">
        <f>IF(AZ31=5,G31,0)</f>
        <v>0</v>
      </c>
      <c r="CZ31" s="122">
        <v>0</v>
      </c>
    </row>
    <row r="32" spans="1:104" s="122" customFormat="1" x14ac:dyDescent="0.2">
      <c r="A32" s="148"/>
      <c r="B32" s="149" t="s">
        <v>68</v>
      </c>
      <c r="C32" s="150" t="str">
        <f>CONCATENATE(B28," ",C28)</f>
        <v>762 Konstrukce tesařské</v>
      </c>
      <c r="D32" s="148"/>
      <c r="E32" s="180"/>
      <c r="F32" s="151"/>
      <c r="G32" s="152">
        <f>SUM(G28:G31)</f>
        <v>0</v>
      </c>
      <c r="O32" s="207">
        <v>4</v>
      </c>
      <c r="BA32" s="208">
        <f>SUM(BA28:BA31)</f>
        <v>0</v>
      </c>
      <c r="BB32" s="208">
        <f>SUM(BB28:BB31)</f>
        <v>0</v>
      </c>
      <c r="BC32" s="208">
        <f>SUM(BC28:BC31)</f>
        <v>0</v>
      </c>
      <c r="BD32" s="208">
        <f>SUM(BD28:BD31)</f>
        <v>0</v>
      </c>
      <c r="BE32" s="208">
        <f>SUM(BE28:BE31)</f>
        <v>0</v>
      </c>
    </row>
    <row r="33" spans="1:104" s="122" customFormat="1" x14ac:dyDescent="0.2">
      <c r="A33" s="134" t="s">
        <v>65</v>
      </c>
      <c r="B33" s="135" t="s">
        <v>108</v>
      </c>
      <c r="C33" s="136" t="s">
        <v>109</v>
      </c>
      <c r="D33" s="137"/>
      <c r="E33" s="178"/>
      <c r="F33" s="138"/>
      <c r="G33" s="139"/>
      <c r="H33" s="209"/>
      <c r="I33" s="209"/>
      <c r="O33" s="207">
        <v>1</v>
      </c>
    </row>
    <row r="34" spans="1:104" s="122" customFormat="1" ht="22.5" x14ac:dyDescent="0.2">
      <c r="A34" s="174">
        <v>15</v>
      </c>
      <c r="B34" s="175" t="s">
        <v>110</v>
      </c>
      <c r="C34" s="144" t="s">
        <v>137</v>
      </c>
      <c r="D34" s="145" t="s">
        <v>88</v>
      </c>
      <c r="E34" s="179">
        <v>2</v>
      </c>
      <c r="F34" s="146"/>
      <c r="G34" s="147">
        <f>E34*F34</f>
        <v>0</v>
      </c>
      <c r="O34" s="207">
        <v>2</v>
      </c>
      <c r="AA34" s="122">
        <v>12</v>
      </c>
      <c r="AB34" s="122">
        <v>0</v>
      </c>
      <c r="AC34" s="122">
        <v>15</v>
      </c>
      <c r="AZ34" s="122">
        <v>2</v>
      </c>
      <c r="BA34" s="122">
        <f>IF(AZ34=1,G34,0)</f>
        <v>0</v>
      </c>
      <c r="BB34" s="122">
        <f>IF(AZ34=2,G34,0)</f>
        <v>0</v>
      </c>
      <c r="BC34" s="122">
        <f>IF(AZ34=3,G34,0)</f>
        <v>0</v>
      </c>
      <c r="BD34" s="122">
        <f>IF(AZ34=4,G34,0)</f>
        <v>0</v>
      </c>
      <c r="BE34" s="122">
        <f>IF(AZ34=5,G34,0)</f>
        <v>0</v>
      </c>
      <c r="CZ34" s="122">
        <v>1.74E-3</v>
      </c>
    </row>
    <row r="35" spans="1:104" s="122" customFormat="1" x14ac:dyDescent="0.2">
      <c r="A35" s="142">
        <v>16</v>
      </c>
      <c r="B35" s="143" t="s">
        <v>111</v>
      </c>
      <c r="C35" s="144" t="s">
        <v>112</v>
      </c>
      <c r="D35" s="145" t="s">
        <v>91</v>
      </c>
      <c r="E35" s="179">
        <v>210.8</v>
      </c>
      <c r="F35" s="146"/>
      <c r="G35" s="147">
        <f>E35*F35</f>
        <v>0</v>
      </c>
      <c r="O35" s="207">
        <v>2</v>
      </c>
      <c r="AA35" s="122">
        <v>12</v>
      </c>
      <c r="AB35" s="122">
        <v>0</v>
      </c>
      <c r="AC35" s="122">
        <v>16</v>
      </c>
      <c r="AZ35" s="122">
        <v>2</v>
      </c>
      <c r="BA35" s="122">
        <f>IF(AZ35=1,G35,0)</f>
        <v>0</v>
      </c>
      <c r="BB35" s="122">
        <f>IF(AZ35=2,G35,0)</f>
        <v>0</v>
      </c>
      <c r="BC35" s="122">
        <f>IF(AZ35=3,G35,0)</f>
        <v>0</v>
      </c>
      <c r="BD35" s="122">
        <f>IF(AZ35=4,G35,0)</f>
        <v>0</v>
      </c>
      <c r="BE35" s="122">
        <f>IF(AZ35=5,G35,0)</f>
        <v>0</v>
      </c>
      <c r="CZ35" s="122">
        <v>0</v>
      </c>
    </row>
    <row r="36" spans="1:104" s="122" customFormat="1" x14ac:dyDescent="0.2">
      <c r="A36" s="142">
        <v>17</v>
      </c>
      <c r="B36" s="143" t="s">
        <v>113</v>
      </c>
      <c r="C36" s="144" t="s">
        <v>114</v>
      </c>
      <c r="D36" s="145" t="s">
        <v>100</v>
      </c>
      <c r="E36" s="179">
        <v>3.6</v>
      </c>
      <c r="F36" s="146"/>
      <c r="G36" s="147">
        <f>E36*F36</f>
        <v>0</v>
      </c>
      <c r="O36" s="207">
        <v>2</v>
      </c>
      <c r="AA36" s="122">
        <v>12</v>
      </c>
      <c r="AB36" s="122">
        <v>0</v>
      </c>
      <c r="AC36" s="122">
        <v>17</v>
      </c>
      <c r="AZ36" s="122">
        <v>2</v>
      </c>
      <c r="BA36" s="122">
        <f>IF(AZ36=1,G36,0)</f>
        <v>0</v>
      </c>
      <c r="BB36" s="122">
        <f>IF(AZ36=2,G36,0)</f>
        <v>0</v>
      </c>
      <c r="BC36" s="122">
        <f>IF(AZ36=3,G36,0)</f>
        <v>0</v>
      </c>
      <c r="BD36" s="122">
        <f>IF(AZ36=4,G36,0)</f>
        <v>0</v>
      </c>
      <c r="BE36" s="122">
        <f>IF(AZ36=5,G36,0)</f>
        <v>0</v>
      </c>
      <c r="CZ36" s="122">
        <v>0</v>
      </c>
    </row>
    <row r="37" spans="1:104" s="122" customFormat="1" ht="22.5" x14ac:dyDescent="0.2">
      <c r="A37" s="174">
        <v>18</v>
      </c>
      <c r="B37" s="175" t="s">
        <v>115</v>
      </c>
      <c r="C37" s="144" t="s">
        <v>135</v>
      </c>
      <c r="D37" s="145" t="s">
        <v>88</v>
      </c>
      <c r="E37" s="179">
        <v>2</v>
      </c>
      <c r="F37" s="146"/>
      <c r="G37" s="147">
        <f>E37*F37</f>
        <v>0</v>
      </c>
      <c r="O37" s="207">
        <v>2</v>
      </c>
      <c r="AA37" s="122">
        <v>12</v>
      </c>
      <c r="AB37" s="122">
        <v>0</v>
      </c>
      <c r="AC37" s="122">
        <v>18</v>
      </c>
      <c r="AZ37" s="122">
        <v>2</v>
      </c>
      <c r="BA37" s="122">
        <f>IF(AZ37=1,G37,0)</f>
        <v>0</v>
      </c>
      <c r="BB37" s="122">
        <f>IF(AZ37=2,G37,0)</f>
        <v>0</v>
      </c>
      <c r="BC37" s="122">
        <f>IF(AZ37=3,G37,0)</f>
        <v>0</v>
      </c>
      <c r="BD37" s="122">
        <f>IF(AZ37=4,G37,0)</f>
        <v>0</v>
      </c>
      <c r="BE37" s="122">
        <f>IF(AZ37=5,G37,0)</f>
        <v>0</v>
      </c>
      <c r="CZ37" s="122">
        <v>0</v>
      </c>
    </row>
    <row r="38" spans="1:104" s="122" customFormat="1" x14ac:dyDescent="0.2">
      <c r="A38" s="142">
        <v>19</v>
      </c>
      <c r="B38" s="143" t="s">
        <v>116</v>
      </c>
      <c r="C38" s="144" t="s">
        <v>117</v>
      </c>
      <c r="D38" s="145" t="s">
        <v>54</v>
      </c>
      <c r="E38" s="179">
        <v>2601</v>
      </c>
      <c r="F38" s="146"/>
      <c r="G38" s="147">
        <f>E38*F38</f>
        <v>0</v>
      </c>
      <c r="O38" s="207">
        <v>2</v>
      </c>
      <c r="AA38" s="122">
        <v>12</v>
      </c>
      <c r="AB38" s="122">
        <v>0</v>
      </c>
      <c r="AC38" s="122">
        <v>19</v>
      </c>
      <c r="AZ38" s="122">
        <v>2</v>
      </c>
      <c r="BA38" s="122">
        <f>IF(AZ38=1,G38,0)</f>
        <v>0</v>
      </c>
      <c r="BB38" s="122">
        <f>IF(AZ38=2,G38,0)</f>
        <v>0</v>
      </c>
      <c r="BC38" s="122">
        <f>IF(AZ38=3,G38,0)</f>
        <v>0</v>
      </c>
      <c r="BD38" s="122">
        <f>IF(AZ38=4,G38,0)</f>
        <v>0</v>
      </c>
      <c r="BE38" s="122">
        <f>IF(AZ38=5,G38,0)</f>
        <v>0</v>
      </c>
      <c r="CZ38" s="122">
        <v>0</v>
      </c>
    </row>
    <row r="39" spans="1:104" s="122" customFormat="1" x14ac:dyDescent="0.2">
      <c r="A39" s="148"/>
      <c r="B39" s="149" t="s">
        <v>68</v>
      </c>
      <c r="C39" s="150" t="str">
        <f>CONCATENATE(B33," ",C33)</f>
        <v>767 Konstrukce zámečnické</v>
      </c>
      <c r="D39" s="148"/>
      <c r="E39" s="180"/>
      <c r="F39" s="151"/>
      <c r="G39" s="152">
        <f>SUM(G33:G38)</f>
        <v>0</v>
      </c>
      <c r="O39" s="207">
        <v>4</v>
      </c>
      <c r="BA39" s="208">
        <f>SUM(BA33:BA38)</f>
        <v>0</v>
      </c>
      <c r="BB39" s="208">
        <f>SUM(BB33:BB38)</f>
        <v>0</v>
      </c>
      <c r="BC39" s="208">
        <f>SUM(BC33:BC38)</f>
        <v>0</v>
      </c>
      <c r="BD39" s="208">
        <f>SUM(BD33:BD38)</f>
        <v>0</v>
      </c>
      <c r="BE39" s="208">
        <f>SUM(BE33:BE38)</f>
        <v>0</v>
      </c>
    </row>
    <row r="40" spans="1:104" s="122" customFormat="1" x14ac:dyDescent="0.2">
      <c r="A40" s="134" t="s">
        <v>65</v>
      </c>
      <c r="B40" s="135" t="s">
        <v>118</v>
      </c>
      <c r="C40" s="136" t="s">
        <v>119</v>
      </c>
      <c r="D40" s="137"/>
      <c r="E40" s="178"/>
      <c r="F40" s="138"/>
      <c r="G40" s="139"/>
      <c r="H40" s="209"/>
      <c r="I40" s="209"/>
      <c r="O40" s="207">
        <v>1</v>
      </c>
    </row>
    <row r="41" spans="1:104" s="122" customFormat="1" ht="22.5" x14ac:dyDescent="0.2">
      <c r="A41" s="174">
        <v>20</v>
      </c>
      <c r="B41" s="175" t="s">
        <v>120</v>
      </c>
      <c r="C41" s="144" t="s">
        <v>136</v>
      </c>
      <c r="D41" s="145" t="s">
        <v>82</v>
      </c>
      <c r="E41" s="179">
        <v>81.89</v>
      </c>
      <c r="F41" s="146"/>
      <c r="G41" s="147">
        <f>E41*F41</f>
        <v>0</v>
      </c>
      <c r="O41" s="207">
        <v>2</v>
      </c>
      <c r="AA41" s="122">
        <v>12</v>
      </c>
      <c r="AB41" s="122">
        <v>0</v>
      </c>
      <c r="AC41" s="122">
        <v>20</v>
      </c>
      <c r="AZ41" s="122">
        <v>2</v>
      </c>
      <c r="BA41" s="122">
        <f>IF(AZ41=1,G41,0)</f>
        <v>0</v>
      </c>
      <c r="BB41" s="122">
        <f>IF(AZ41=2,G41,0)</f>
        <v>0</v>
      </c>
      <c r="BC41" s="122">
        <f>IF(AZ41=3,G41,0)</f>
        <v>0</v>
      </c>
      <c r="BD41" s="122">
        <f>IF(AZ41=4,G41,0)</f>
        <v>0</v>
      </c>
      <c r="BE41" s="122">
        <f>IF(AZ41=5,G41,0)</f>
        <v>0</v>
      </c>
      <c r="CZ41" s="122">
        <v>3.1E-4</v>
      </c>
    </row>
    <row r="42" spans="1:104" s="122" customFormat="1" x14ac:dyDescent="0.2">
      <c r="A42" s="142">
        <v>21</v>
      </c>
      <c r="B42" s="143" t="s">
        <v>121</v>
      </c>
      <c r="C42" s="144" t="s">
        <v>122</v>
      </c>
      <c r="D42" s="145" t="s">
        <v>82</v>
      </c>
      <c r="E42" s="179">
        <v>362.9</v>
      </c>
      <c r="F42" s="146"/>
      <c r="G42" s="147">
        <f>E42*F42</f>
        <v>0</v>
      </c>
      <c r="O42" s="207">
        <v>2</v>
      </c>
      <c r="AA42" s="122">
        <v>12</v>
      </c>
      <c r="AB42" s="122">
        <v>0</v>
      </c>
      <c r="AC42" s="122">
        <v>21</v>
      </c>
      <c r="AZ42" s="122">
        <v>2</v>
      </c>
      <c r="BA42" s="122">
        <f>IF(AZ42=1,G42,0)</f>
        <v>0</v>
      </c>
      <c r="BB42" s="122">
        <f>IF(AZ42=2,G42,0)</f>
        <v>0</v>
      </c>
      <c r="BC42" s="122">
        <f>IF(AZ42=3,G42,0)</f>
        <v>0</v>
      </c>
      <c r="BD42" s="122">
        <f>IF(AZ42=4,G42,0)</f>
        <v>0</v>
      </c>
      <c r="BE42" s="122">
        <f>IF(AZ42=5,G42,0)</f>
        <v>0</v>
      </c>
      <c r="CZ42" s="122">
        <v>3.2000000000000003E-4</v>
      </c>
    </row>
    <row r="43" spans="1:104" s="122" customFormat="1" x14ac:dyDescent="0.2">
      <c r="A43" s="148"/>
      <c r="B43" s="149" t="s">
        <v>68</v>
      </c>
      <c r="C43" s="150" t="str">
        <f>CONCATENATE(B40," ",C40)</f>
        <v>783 Nátěry</v>
      </c>
      <c r="D43" s="148"/>
      <c r="E43" s="180"/>
      <c r="F43" s="151"/>
      <c r="G43" s="152">
        <f>SUM(G40:G42)</f>
        <v>0</v>
      </c>
      <c r="O43" s="207">
        <v>4</v>
      </c>
      <c r="BA43" s="208">
        <f>SUM(BA40:BA42)</f>
        <v>0</v>
      </c>
      <c r="BB43" s="208">
        <f>SUM(BB40:BB42)</f>
        <v>0</v>
      </c>
      <c r="BC43" s="208">
        <f>SUM(BC40:BC42)</f>
        <v>0</v>
      </c>
      <c r="BD43" s="208">
        <f>SUM(BD40:BD42)</f>
        <v>0</v>
      </c>
      <c r="BE43" s="208">
        <f>SUM(BE40:BE42)</f>
        <v>0</v>
      </c>
    </row>
    <row r="44" spans="1:104" s="122" customFormat="1" x14ac:dyDescent="0.2">
      <c r="A44" s="134" t="s">
        <v>65</v>
      </c>
      <c r="B44" s="135" t="s">
        <v>123</v>
      </c>
      <c r="C44" s="136" t="s">
        <v>124</v>
      </c>
      <c r="D44" s="137"/>
      <c r="E44" s="178"/>
      <c r="F44" s="138"/>
      <c r="G44" s="139"/>
      <c r="H44" s="209"/>
      <c r="I44" s="209"/>
      <c r="O44" s="207">
        <v>1</v>
      </c>
    </row>
    <row r="45" spans="1:104" s="122" customFormat="1" x14ac:dyDescent="0.2">
      <c r="A45" s="142">
        <v>22</v>
      </c>
      <c r="B45" s="143" t="s">
        <v>125</v>
      </c>
      <c r="C45" s="144" t="s">
        <v>139</v>
      </c>
      <c r="D45" s="145" t="s">
        <v>126</v>
      </c>
      <c r="E45" s="179">
        <v>1</v>
      </c>
      <c r="F45" s="146"/>
      <c r="G45" s="147">
        <f>E45*F45</f>
        <v>0</v>
      </c>
      <c r="O45" s="207">
        <v>2</v>
      </c>
      <c r="AA45" s="122">
        <v>12</v>
      </c>
      <c r="AB45" s="122">
        <v>0</v>
      </c>
      <c r="AC45" s="122">
        <v>22</v>
      </c>
      <c r="AZ45" s="122">
        <v>4</v>
      </c>
      <c r="BA45" s="122">
        <f>IF(AZ45=1,G45,0)</f>
        <v>0</v>
      </c>
      <c r="BB45" s="122">
        <f>IF(AZ45=2,G45,0)</f>
        <v>0</v>
      </c>
      <c r="BC45" s="122">
        <f>IF(AZ45=3,G45,0)</f>
        <v>0</v>
      </c>
      <c r="BD45" s="122">
        <f>IF(AZ45=4,G45,0)</f>
        <v>0</v>
      </c>
      <c r="BE45" s="122">
        <f>IF(AZ45=5,G45,0)</f>
        <v>0</v>
      </c>
      <c r="CZ45" s="122">
        <v>0</v>
      </c>
    </row>
    <row r="46" spans="1:104" s="122" customFormat="1" x14ac:dyDescent="0.2">
      <c r="A46" s="148"/>
      <c r="B46" s="149" t="s">
        <v>68</v>
      </c>
      <c r="C46" s="150" t="str">
        <f>CONCATENATE(B44," ",C44)</f>
        <v>M21 Elektromontáže</v>
      </c>
      <c r="D46" s="148"/>
      <c r="E46" s="180"/>
      <c r="F46" s="151"/>
      <c r="G46" s="152">
        <f>SUM(G44:G45)</f>
        <v>0</v>
      </c>
      <c r="O46" s="207">
        <v>4</v>
      </c>
      <c r="BA46" s="208">
        <f>SUM(BA44:BA45)</f>
        <v>0</v>
      </c>
      <c r="BB46" s="208">
        <f>SUM(BB44:BB45)</f>
        <v>0</v>
      </c>
      <c r="BC46" s="208">
        <f>SUM(BC44:BC45)</f>
        <v>0</v>
      </c>
      <c r="BD46" s="208">
        <f>SUM(BD44:BD45)</f>
        <v>0</v>
      </c>
      <c r="BE46" s="208">
        <f>SUM(BE44:BE45)</f>
        <v>0</v>
      </c>
    </row>
    <row r="47" spans="1:104" s="122" customFormat="1" x14ac:dyDescent="0.2">
      <c r="A47" s="134" t="s">
        <v>65</v>
      </c>
      <c r="B47" s="135" t="s">
        <v>127</v>
      </c>
      <c r="C47" s="136" t="s">
        <v>128</v>
      </c>
      <c r="D47" s="137"/>
      <c r="E47" s="178"/>
      <c r="F47" s="138"/>
      <c r="G47" s="139"/>
      <c r="H47" s="209"/>
      <c r="I47" s="209"/>
      <c r="O47" s="207">
        <v>1</v>
      </c>
    </row>
    <row r="48" spans="1:104" s="122" customFormat="1" x14ac:dyDescent="0.2">
      <c r="A48" s="142">
        <v>23</v>
      </c>
      <c r="B48" s="143" t="s">
        <v>129</v>
      </c>
      <c r="C48" s="144" t="s">
        <v>138</v>
      </c>
      <c r="D48" s="145" t="s">
        <v>126</v>
      </c>
      <c r="E48" s="179">
        <v>1</v>
      </c>
      <c r="F48" s="146"/>
      <c r="G48" s="147">
        <f>E48*F48</f>
        <v>0</v>
      </c>
      <c r="O48" s="207">
        <v>2</v>
      </c>
      <c r="AA48" s="122">
        <v>12</v>
      </c>
      <c r="AB48" s="122">
        <v>0</v>
      </c>
      <c r="AC48" s="122">
        <v>23</v>
      </c>
      <c r="AZ48" s="122">
        <v>4</v>
      </c>
      <c r="BA48" s="122">
        <f>IF(AZ48=1,G48,0)</f>
        <v>0</v>
      </c>
      <c r="BB48" s="122">
        <f>IF(AZ48=2,G48,0)</f>
        <v>0</v>
      </c>
      <c r="BC48" s="122">
        <f>IF(AZ48=3,G48,0)</f>
        <v>0</v>
      </c>
      <c r="BD48" s="122">
        <f>IF(AZ48=4,G48,0)</f>
        <v>0</v>
      </c>
      <c r="BE48" s="122">
        <f>IF(AZ48=5,G48,0)</f>
        <v>0</v>
      </c>
      <c r="CZ48" s="122">
        <v>0</v>
      </c>
    </row>
    <row r="49" spans="1:57" x14ac:dyDescent="0.2">
      <c r="A49" s="148"/>
      <c r="B49" s="149" t="s">
        <v>68</v>
      </c>
      <c r="C49" s="150" t="str">
        <f>CONCATENATE(B47," ",C47)</f>
        <v>M22 Montáž sdělovací a zabezp.tech</v>
      </c>
      <c r="D49" s="148"/>
      <c r="E49" s="180"/>
      <c r="F49" s="151"/>
      <c r="G49" s="152">
        <f>SUM(G47:G48)</f>
        <v>0</v>
      </c>
      <c r="O49" s="141">
        <v>4</v>
      </c>
      <c r="BA49" s="153">
        <f>SUM(BA47:BA48)</f>
        <v>0</v>
      </c>
      <c r="BB49" s="153">
        <f>SUM(BB47:BB48)</f>
        <v>0</v>
      </c>
      <c r="BC49" s="153">
        <f>SUM(BC47:BC48)</f>
        <v>0</v>
      </c>
      <c r="BD49" s="153">
        <f>SUM(BD47:BD48)</f>
        <v>0</v>
      </c>
      <c r="BE49" s="153">
        <f>SUM(BE47:BE48)</f>
        <v>0</v>
      </c>
    </row>
    <row r="50" spans="1:57" x14ac:dyDescent="0.2">
      <c r="A50" s="122"/>
      <c r="B50" s="122"/>
      <c r="C50" s="122"/>
      <c r="D50" s="122"/>
      <c r="E50" s="122"/>
      <c r="F50" s="122"/>
      <c r="G50" s="122"/>
    </row>
    <row r="51" spans="1:57" x14ac:dyDescent="0.2">
      <c r="E51" s="121"/>
    </row>
    <row r="52" spans="1:57" x14ac:dyDescent="0.2">
      <c r="E52" s="121"/>
    </row>
    <row r="53" spans="1:57" x14ac:dyDescent="0.2">
      <c r="E53" s="121"/>
    </row>
    <row r="54" spans="1:57" x14ac:dyDescent="0.2">
      <c r="E54" s="121"/>
    </row>
    <row r="55" spans="1:57" x14ac:dyDescent="0.2">
      <c r="E55" s="121"/>
    </row>
    <row r="56" spans="1:57" x14ac:dyDescent="0.2">
      <c r="E56" s="121"/>
    </row>
    <row r="57" spans="1:57" x14ac:dyDescent="0.2">
      <c r="E57" s="121"/>
    </row>
    <row r="58" spans="1:57" x14ac:dyDescent="0.2">
      <c r="E58" s="121"/>
    </row>
    <row r="59" spans="1:57" x14ac:dyDescent="0.2">
      <c r="E59" s="121"/>
    </row>
    <row r="60" spans="1:57" x14ac:dyDescent="0.2">
      <c r="E60" s="121"/>
    </row>
    <row r="61" spans="1:57" x14ac:dyDescent="0.2">
      <c r="E61" s="121"/>
    </row>
    <row r="62" spans="1:57" x14ac:dyDescent="0.2">
      <c r="E62" s="121"/>
    </row>
    <row r="63" spans="1:57" x14ac:dyDescent="0.2">
      <c r="E63" s="121"/>
    </row>
    <row r="64" spans="1:57" x14ac:dyDescent="0.2">
      <c r="E64" s="121"/>
    </row>
    <row r="65" spans="1:7" x14ac:dyDescent="0.2">
      <c r="E65" s="121"/>
    </row>
    <row r="66" spans="1:7" x14ac:dyDescent="0.2">
      <c r="E66" s="121"/>
    </row>
    <row r="67" spans="1:7" x14ac:dyDescent="0.2">
      <c r="E67" s="121"/>
    </row>
    <row r="68" spans="1:7" x14ac:dyDescent="0.2">
      <c r="E68" s="121"/>
    </row>
    <row r="69" spans="1:7" x14ac:dyDescent="0.2">
      <c r="E69" s="121"/>
    </row>
    <row r="70" spans="1:7" x14ac:dyDescent="0.2">
      <c r="E70" s="121"/>
    </row>
    <row r="71" spans="1:7" x14ac:dyDescent="0.2">
      <c r="E71" s="121"/>
    </row>
    <row r="72" spans="1:7" x14ac:dyDescent="0.2">
      <c r="E72" s="121"/>
    </row>
    <row r="73" spans="1:7" x14ac:dyDescent="0.2">
      <c r="A73" s="154"/>
      <c r="B73" s="154"/>
      <c r="C73" s="154"/>
      <c r="D73" s="154"/>
      <c r="E73" s="154"/>
      <c r="F73" s="154"/>
      <c r="G73" s="154"/>
    </row>
    <row r="74" spans="1:7" x14ac:dyDescent="0.2">
      <c r="A74" s="154"/>
      <c r="B74" s="154"/>
      <c r="C74" s="154"/>
      <c r="D74" s="154"/>
      <c r="E74" s="154"/>
      <c r="F74" s="154"/>
      <c r="G74" s="154"/>
    </row>
    <row r="75" spans="1:7" x14ac:dyDescent="0.2">
      <c r="A75" s="154"/>
      <c r="B75" s="154"/>
      <c r="C75" s="154"/>
      <c r="D75" s="154"/>
      <c r="E75" s="154"/>
      <c r="F75" s="154"/>
      <c r="G75" s="154"/>
    </row>
    <row r="76" spans="1:7" x14ac:dyDescent="0.2">
      <c r="A76" s="154"/>
      <c r="B76" s="154"/>
      <c r="C76" s="154"/>
      <c r="D76" s="154"/>
      <c r="E76" s="154"/>
      <c r="F76" s="154"/>
      <c r="G76" s="154"/>
    </row>
    <row r="77" spans="1:7" x14ac:dyDescent="0.2">
      <c r="E77" s="121"/>
    </row>
    <row r="78" spans="1:7" x14ac:dyDescent="0.2">
      <c r="E78" s="121"/>
    </row>
    <row r="79" spans="1:7" x14ac:dyDescent="0.2">
      <c r="E79" s="121"/>
    </row>
    <row r="80" spans="1:7" x14ac:dyDescent="0.2">
      <c r="E80" s="121"/>
    </row>
    <row r="81" spans="5:5" x14ac:dyDescent="0.2">
      <c r="E81" s="121"/>
    </row>
    <row r="82" spans="5:5" x14ac:dyDescent="0.2">
      <c r="E82" s="121"/>
    </row>
    <row r="83" spans="5:5" x14ac:dyDescent="0.2">
      <c r="E83" s="121"/>
    </row>
    <row r="84" spans="5:5" x14ac:dyDescent="0.2">
      <c r="E84" s="121"/>
    </row>
    <row r="85" spans="5:5" x14ac:dyDescent="0.2">
      <c r="E85" s="121"/>
    </row>
    <row r="86" spans="5:5" x14ac:dyDescent="0.2">
      <c r="E86" s="121"/>
    </row>
    <row r="87" spans="5:5" x14ac:dyDescent="0.2">
      <c r="E87" s="121"/>
    </row>
    <row r="88" spans="5:5" x14ac:dyDescent="0.2">
      <c r="E88" s="121"/>
    </row>
    <row r="89" spans="5:5" x14ac:dyDescent="0.2">
      <c r="E89" s="121"/>
    </row>
    <row r="90" spans="5:5" x14ac:dyDescent="0.2">
      <c r="E90" s="121"/>
    </row>
    <row r="91" spans="5:5" x14ac:dyDescent="0.2">
      <c r="E91" s="121"/>
    </row>
    <row r="92" spans="5:5" x14ac:dyDescent="0.2">
      <c r="E92" s="121"/>
    </row>
    <row r="93" spans="5:5" x14ac:dyDescent="0.2">
      <c r="E93" s="121"/>
    </row>
    <row r="94" spans="5:5" x14ac:dyDescent="0.2">
      <c r="E94" s="121"/>
    </row>
    <row r="95" spans="5:5" x14ac:dyDescent="0.2">
      <c r="E95" s="121"/>
    </row>
    <row r="96" spans="5:5" x14ac:dyDescent="0.2">
      <c r="E96" s="121"/>
    </row>
    <row r="97" spans="1:7" x14ac:dyDescent="0.2">
      <c r="E97" s="121"/>
    </row>
    <row r="98" spans="1:7" x14ac:dyDescent="0.2">
      <c r="E98" s="121"/>
    </row>
    <row r="99" spans="1:7" x14ac:dyDescent="0.2">
      <c r="E99" s="121"/>
    </row>
    <row r="100" spans="1:7" x14ac:dyDescent="0.2">
      <c r="E100" s="121"/>
    </row>
    <row r="101" spans="1:7" x14ac:dyDescent="0.2">
      <c r="E101" s="121"/>
    </row>
    <row r="102" spans="1:7" x14ac:dyDescent="0.2">
      <c r="E102" s="121"/>
    </row>
    <row r="103" spans="1:7" x14ac:dyDescent="0.2">
      <c r="E103" s="121"/>
    </row>
    <row r="104" spans="1:7" x14ac:dyDescent="0.2">
      <c r="E104" s="121"/>
    </row>
    <row r="105" spans="1:7" x14ac:dyDescent="0.2">
      <c r="E105" s="121"/>
    </row>
    <row r="106" spans="1:7" x14ac:dyDescent="0.2">
      <c r="E106" s="121"/>
    </row>
    <row r="107" spans="1:7" x14ac:dyDescent="0.2">
      <c r="E107" s="121"/>
    </row>
    <row r="108" spans="1:7" x14ac:dyDescent="0.2">
      <c r="A108" s="155"/>
      <c r="B108" s="155"/>
    </row>
    <row r="109" spans="1:7" x14ac:dyDescent="0.2">
      <c r="A109" s="154"/>
      <c r="B109" s="154"/>
      <c r="C109" s="157"/>
      <c r="D109" s="157"/>
      <c r="E109" s="158"/>
      <c r="F109" s="157"/>
      <c r="G109" s="159"/>
    </row>
    <row r="110" spans="1:7" x14ac:dyDescent="0.2">
      <c r="A110" s="160"/>
      <c r="B110" s="160"/>
      <c r="C110" s="154"/>
      <c r="D110" s="154"/>
      <c r="E110" s="161"/>
      <c r="F110" s="154"/>
      <c r="G110" s="154"/>
    </row>
    <row r="111" spans="1:7" x14ac:dyDescent="0.2">
      <c r="A111" s="154"/>
      <c r="B111" s="154"/>
      <c r="C111" s="154"/>
      <c r="D111" s="154"/>
      <c r="E111" s="161"/>
      <c r="F111" s="154"/>
      <c r="G111" s="154"/>
    </row>
    <row r="112" spans="1:7" x14ac:dyDescent="0.2">
      <c r="A112" s="154"/>
      <c r="B112" s="154"/>
      <c r="C112" s="154"/>
      <c r="D112" s="154"/>
      <c r="E112" s="161"/>
      <c r="F112" s="154"/>
      <c r="G112" s="154"/>
    </row>
    <row r="113" spans="1:7" x14ac:dyDescent="0.2">
      <c r="A113" s="154"/>
      <c r="B113" s="154"/>
      <c r="C113" s="154"/>
      <c r="D113" s="154"/>
      <c r="E113" s="161"/>
      <c r="F113" s="154"/>
      <c r="G113" s="154"/>
    </row>
    <row r="114" spans="1:7" x14ac:dyDescent="0.2">
      <c r="A114" s="154"/>
      <c r="B114" s="154"/>
      <c r="C114" s="154"/>
      <c r="D114" s="154"/>
      <c r="E114" s="161"/>
      <c r="F114" s="154"/>
      <c r="G114" s="154"/>
    </row>
    <row r="115" spans="1:7" x14ac:dyDescent="0.2">
      <c r="A115" s="154"/>
      <c r="B115" s="154"/>
      <c r="C115" s="154"/>
      <c r="D115" s="154"/>
      <c r="E115" s="161"/>
      <c r="F115" s="154"/>
      <c r="G115" s="154"/>
    </row>
    <row r="116" spans="1:7" x14ac:dyDescent="0.2">
      <c r="A116" s="154"/>
      <c r="B116" s="154"/>
      <c r="C116" s="154"/>
      <c r="D116" s="154"/>
      <c r="E116" s="161"/>
      <c r="F116" s="154"/>
      <c r="G116" s="154"/>
    </row>
    <row r="117" spans="1:7" x14ac:dyDescent="0.2">
      <c r="A117" s="154"/>
      <c r="B117" s="154"/>
      <c r="C117" s="154"/>
      <c r="D117" s="154"/>
      <c r="E117" s="161"/>
      <c r="F117" s="154"/>
      <c r="G117" s="154"/>
    </row>
    <row r="118" spans="1:7" x14ac:dyDescent="0.2">
      <c r="A118" s="154"/>
      <c r="B118" s="154"/>
      <c r="C118" s="154"/>
      <c r="D118" s="154"/>
      <c r="E118" s="161"/>
      <c r="F118" s="154"/>
      <c r="G118" s="154"/>
    </row>
    <row r="119" spans="1:7" x14ac:dyDescent="0.2">
      <c r="A119" s="154"/>
      <c r="B119" s="154"/>
      <c r="C119" s="154"/>
      <c r="D119" s="154"/>
      <c r="E119" s="161"/>
      <c r="F119" s="154"/>
      <c r="G119" s="154"/>
    </row>
    <row r="120" spans="1:7" x14ac:dyDescent="0.2">
      <c r="A120" s="154"/>
      <c r="B120" s="154"/>
      <c r="C120" s="154"/>
      <c r="D120" s="154"/>
      <c r="E120" s="161"/>
      <c r="F120" s="154"/>
      <c r="G120" s="154"/>
    </row>
    <row r="121" spans="1:7" x14ac:dyDescent="0.2">
      <c r="A121" s="154"/>
      <c r="B121" s="154"/>
      <c r="C121" s="154"/>
      <c r="D121" s="154"/>
      <c r="E121" s="161"/>
      <c r="F121" s="154"/>
      <c r="G121" s="154"/>
    </row>
    <row r="122" spans="1:7" x14ac:dyDescent="0.2">
      <c r="A122" s="154"/>
      <c r="B122" s="154"/>
      <c r="C122" s="154"/>
      <c r="D122" s="154"/>
      <c r="E122" s="161"/>
      <c r="F122" s="154"/>
      <c r="G122" s="154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22"/>
  <sheetViews>
    <sheetView showGridLines="0" showZeros="0" tabSelected="1" topLeftCell="A30" zoomScaleNormal="100" workbookViewId="0">
      <selection activeCell="K46" sqref="K46"/>
    </sheetView>
  </sheetViews>
  <sheetFormatPr defaultRowHeight="12.75" x14ac:dyDescent="0.2"/>
  <cols>
    <col min="1" max="1" width="3.85546875" style="121" customWidth="1"/>
    <col min="2" max="2" width="12" style="121" customWidth="1"/>
    <col min="3" max="3" width="40.42578125" style="121" customWidth="1"/>
    <col min="4" max="4" width="5.5703125" style="121" customWidth="1"/>
    <col min="5" max="5" width="8.5703125" style="156" customWidth="1"/>
    <col min="6" max="6" width="9.85546875" style="121" customWidth="1"/>
    <col min="7" max="7" width="13.85546875" style="121" customWidth="1"/>
    <col min="8" max="16384" width="9.140625" style="121"/>
  </cols>
  <sheetData>
    <row r="1" spans="1:104" ht="15.75" x14ac:dyDescent="0.25">
      <c r="A1" s="196" t="s">
        <v>57</v>
      </c>
      <c r="B1" s="196"/>
      <c r="C1" s="196"/>
      <c r="D1" s="196"/>
      <c r="E1" s="196"/>
      <c r="F1" s="196"/>
      <c r="G1" s="196"/>
    </row>
    <row r="2" spans="1:104" ht="13.5" thickBot="1" x14ac:dyDescent="0.25">
      <c r="A2" s="122"/>
      <c r="B2" s="123"/>
      <c r="C2" s="124"/>
      <c r="D2" s="124"/>
      <c r="E2" s="125"/>
      <c r="F2" s="124"/>
      <c r="G2" s="124"/>
    </row>
    <row r="3" spans="1:104" ht="13.5" thickTop="1" x14ac:dyDescent="0.2">
      <c r="A3" s="197" t="s">
        <v>5</v>
      </c>
      <c r="B3" s="198"/>
      <c r="C3" s="167" t="str">
        <f>CONCATENATE(cislostavby," ",nazevstavby)</f>
        <v xml:space="preserve"> Sběrný dvůr odpadu - Jedovnice, Stavba</v>
      </c>
      <c r="D3" s="168"/>
      <c r="E3" s="169"/>
      <c r="F3" s="170">
        <f>Rekapitulace!H1</f>
        <v>0</v>
      </c>
      <c r="G3" s="171"/>
    </row>
    <row r="4" spans="1:104" s="122" customFormat="1" ht="15.75" thickBot="1" x14ac:dyDescent="0.25">
      <c r="A4" s="199" t="s">
        <v>1</v>
      </c>
      <c r="B4" s="200"/>
      <c r="C4" s="210" t="str">
        <f>CONCATENATE(cisloobjektu," ",nazevobjektu)</f>
        <v xml:space="preserve"> So-04 - oplocení</v>
      </c>
      <c r="D4" s="211"/>
      <c r="E4" s="212"/>
      <c r="F4" s="212"/>
      <c r="G4" s="213"/>
    </row>
    <row r="5" spans="1:104" s="122" customFormat="1" ht="13.5" thickTop="1" x14ac:dyDescent="0.2">
      <c r="A5" s="126"/>
      <c r="B5" s="127"/>
      <c r="C5" s="127"/>
      <c r="E5" s="128"/>
      <c r="G5" s="129"/>
    </row>
    <row r="6" spans="1:104" s="122" customFormat="1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203" t="s">
        <v>141</v>
      </c>
      <c r="G6" s="214"/>
    </row>
    <row r="7" spans="1:104" s="122" customFormat="1" x14ac:dyDescent="0.2">
      <c r="A7" s="134" t="s">
        <v>65</v>
      </c>
      <c r="B7" s="135" t="s">
        <v>66</v>
      </c>
      <c r="C7" s="136" t="s">
        <v>67</v>
      </c>
      <c r="D7" s="137"/>
      <c r="E7" s="178"/>
      <c r="F7" s="204"/>
      <c r="G7" s="215"/>
      <c r="H7" s="209"/>
      <c r="I7" s="209"/>
      <c r="O7" s="207">
        <v>1</v>
      </c>
    </row>
    <row r="8" spans="1:104" s="122" customFormat="1" x14ac:dyDescent="0.2">
      <c r="A8" s="174">
        <v>1</v>
      </c>
      <c r="B8" s="175" t="s">
        <v>71</v>
      </c>
      <c r="C8" s="144" t="s">
        <v>142</v>
      </c>
      <c r="D8" s="145" t="s">
        <v>72</v>
      </c>
      <c r="E8" s="179">
        <v>2.59</v>
      </c>
      <c r="F8" s="205" t="s">
        <v>152</v>
      </c>
      <c r="G8" s="216" t="e">
        <f t="shared" ref="G8:G13" si="0">E8*F8</f>
        <v>#VALUE!</v>
      </c>
      <c r="O8" s="207">
        <v>2</v>
      </c>
      <c r="AA8" s="122">
        <v>12</v>
      </c>
      <c r="AB8" s="122">
        <v>0</v>
      </c>
      <c r="AC8" s="122">
        <v>1</v>
      </c>
      <c r="AZ8" s="122">
        <v>1</v>
      </c>
      <c r="BA8" s="122" t="e">
        <f t="shared" ref="BA8:BA13" si="1">IF(AZ8=1,G8,0)</f>
        <v>#VALUE!</v>
      </c>
      <c r="BB8" s="122">
        <f t="shared" ref="BB8:BB13" si="2">IF(AZ8=2,G8,0)</f>
        <v>0</v>
      </c>
      <c r="BC8" s="122">
        <f t="shared" ref="BC8:BC13" si="3">IF(AZ8=3,G8,0)</f>
        <v>0</v>
      </c>
      <c r="BD8" s="122">
        <f t="shared" ref="BD8:BD13" si="4">IF(AZ8=4,G8,0)</f>
        <v>0</v>
      </c>
      <c r="BE8" s="122">
        <f t="shared" ref="BE8:BE13" si="5">IF(AZ8=5,G8,0)</f>
        <v>0</v>
      </c>
      <c r="CZ8" s="122">
        <v>0</v>
      </c>
    </row>
    <row r="9" spans="1:104" s="122" customFormat="1" x14ac:dyDescent="0.2">
      <c r="A9" s="142">
        <v>2</v>
      </c>
      <c r="B9" s="143" t="s">
        <v>73</v>
      </c>
      <c r="C9" s="144" t="s">
        <v>74</v>
      </c>
      <c r="D9" s="145" t="s">
        <v>72</v>
      </c>
      <c r="E9" s="179">
        <v>2.59</v>
      </c>
      <c r="F9" s="205" t="str">
        <f>F8</f>
        <v xml:space="preserve"> (0,3x0,3x0,8) x36 PD F.4.4</v>
      </c>
      <c r="G9" s="216" t="e">
        <f t="shared" si="0"/>
        <v>#VALUE!</v>
      </c>
      <c r="O9" s="207">
        <v>2</v>
      </c>
      <c r="AA9" s="122">
        <v>12</v>
      </c>
      <c r="AB9" s="122">
        <v>0</v>
      </c>
      <c r="AC9" s="122">
        <v>2</v>
      </c>
      <c r="AZ9" s="122">
        <v>1</v>
      </c>
      <c r="BA9" s="122" t="e">
        <f t="shared" si="1"/>
        <v>#VALUE!</v>
      </c>
      <c r="BB9" s="122">
        <f t="shared" si="2"/>
        <v>0</v>
      </c>
      <c r="BC9" s="122">
        <f t="shared" si="3"/>
        <v>0</v>
      </c>
      <c r="BD9" s="122">
        <f t="shared" si="4"/>
        <v>0</v>
      </c>
      <c r="BE9" s="122">
        <f t="shared" si="5"/>
        <v>0</v>
      </c>
      <c r="CZ9" s="122">
        <v>0</v>
      </c>
    </row>
    <row r="10" spans="1:104" s="122" customFormat="1" x14ac:dyDescent="0.2">
      <c r="A10" s="142">
        <v>3</v>
      </c>
      <c r="B10" s="143" t="s">
        <v>75</v>
      </c>
      <c r="C10" s="144" t="s">
        <v>76</v>
      </c>
      <c r="D10" s="145" t="s">
        <v>72</v>
      </c>
      <c r="E10" s="179">
        <v>2.59</v>
      </c>
      <c r="F10" s="205" t="str">
        <f>F8</f>
        <v xml:space="preserve"> (0,3x0,3x0,8) x36 PD F.4.4</v>
      </c>
      <c r="G10" s="216" t="e">
        <f t="shared" si="0"/>
        <v>#VALUE!</v>
      </c>
      <c r="O10" s="207">
        <v>2</v>
      </c>
      <c r="AA10" s="122">
        <v>12</v>
      </c>
      <c r="AB10" s="122">
        <v>0</v>
      </c>
      <c r="AC10" s="122">
        <v>3</v>
      </c>
      <c r="AZ10" s="122">
        <v>1</v>
      </c>
      <c r="BA10" s="122" t="e">
        <f t="shared" si="1"/>
        <v>#VALUE!</v>
      </c>
      <c r="BB10" s="122">
        <f t="shared" si="2"/>
        <v>0</v>
      </c>
      <c r="BC10" s="122">
        <f t="shared" si="3"/>
        <v>0</v>
      </c>
      <c r="BD10" s="122">
        <f t="shared" si="4"/>
        <v>0</v>
      </c>
      <c r="BE10" s="122">
        <f t="shared" si="5"/>
        <v>0</v>
      </c>
      <c r="CZ10" s="122">
        <v>0</v>
      </c>
    </row>
    <row r="11" spans="1:104" s="122" customFormat="1" x14ac:dyDescent="0.2">
      <c r="A11" s="142">
        <v>4</v>
      </c>
      <c r="B11" s="143" t="s">
        <v>77</v>
      </c>
      <c r="C11" s="144" t="s">
        <v>78</v>
      </c>
      <c r="D11" s="145" t="s">
        <v>72</v>
      </c>
      <c r="E11" s="179">
        <v>2.59</v>
      </c>
      <c r="F11" s="205" t="str">
        <f>F8</f>
        <v xml:space="preserve"> (0,3x0,3x0,8) x36 PD F.4.4</v>
      </c>
      <c r="G11" s="216" t="e">
        <f t="shared" si="0"/>
        <v>#VALUE!</v>
      </c>
      <c r="O11" s="207">
        <v>2</v>
      </c>
      <c r="AA11" s="122">
        <v>12</v>
      </c>
      <c r="AB11" s="122">
        <v>0</v>
      </c>
      <c r="AC11" s="122">
        <v>4</v>
      </c>
      <c r="AZ11" s="122">
        <v>1</v>
      </c>
      <c r="BA11" s="122" t="e">
        <f t="shared" si="1"/>
        <v>#VALUE!</v>
      </c>
      <c r="BB11" s="122">
        <f t="shared" si="2"/>
        <v>0</v>
      </c>
      <c r="BC11" s="122">
        <f t="shared" si="3"/>
        <v>0</v>
      </c>
      <c r="BD11" s="122">
        <f t="shared" si="4"/>
        <v>0</v>
      </c>
      <c r="BE11" s="122">
        <f t="shared" si="5"/>
        <v>0</v>
      </c>
      <c r="CZ11" s="122">
        <v>0</v>
      </c>
    </row>
    <row r="12" spans="1:104" s="122" customFormat="1" x14ac:dyDescent="0.2">
      <c r="A12" s="142">
        <v>5</v>
      </c>
      <c r="B12" s="143" t="s">
        <v>79</v>
      </c>
      <c r="C12" s="144" t="s">
        <v>80</v>
      </c>
      <c r="D12" s="145" t="s">
        <v>72</v>
      </c>
      <c r="E12" s="179">
        <v>2.59</v>
      </c>
      <c r="F12" s="205" t="str">
        <f>F8</f>
        <v xml:space="preserve"> (0,3x0,3x0,8) x36 PD F.4.4</v>
      </c>
      <c r="G12" s="216" t="e">
        <f t="shared" si="0"/>
        <v>#VALUE!</v>
      </c>
      <c r="O12" s="207">
        <v>2</v>
      </c>
      <c r="AA12" s="122">
        <v>12</v>
      </c>
      <c r="AB12" s="122">
        <v>0</v>
      </c>
      <c r="AC12" s="122">
        <v>5</v>
      </c>
      <c r="AZ12" s="122">
        <v>1</v>
      </c>
      <c r="BA12" s="122" t="e">
        <f t="shared" si="1"/>
        <v>#VALUE!</v>
      </c>
      <c r="BB12" s="122">
        <f t="shared" si="2"/>
        <v>0</v>
      </c>
      <c r="BC12" s="122">
        <f t="shared" si="3"/>
        <v>0</v>
      </c>
      <c r="BD12" s="122">
        <f t="shared" si="4"/>
        <v>0</v>
      </c>
      <c r="BE12" s="122">
        <f t="shared" si="5"/>
        <v>0</v>
      </c>
      <c r="CZ12" s="122">
        <v>0</v>
      </c>
    </row>
    <row r="13" spans="1:104" s="122" customFormat="1" x14ac:dyDescent="0.2">
      <c r="A13" s="174">
        <v>6</v>
      </c>
      <c r="B13" s="175" t="s">
        <v>81</v>
      </c>
      <c r="C13" s="144" t="s">
        <v>143</v>
      </c>
      <c r="D13" s="145" t="s">
        <v>82</v>
      </c>
      <c r="E13" s="179">
        <v>95.5</v>
      </c>
      <c r="F13" s="205" t="s">
        <v>160</v>
      </c>
      <c r="G13" s="216" t="e">
        <f t="shared" si="0"/>
        <v>#VALUE!</v>
      </c>
      <c r="O13" s="207">
        <v>2</v>
      </c>
      <c r="AA13" s="122">
        <v>12</v>
      </c>
      <c r="AB13" s="122">
        <v>0</v>
      </c>
      <c r="AC13" s="122">
        <v>6</v>
      </c>
      <c r="AZ13" s="122">
        <v>1</v>
      </c>
      <c r="BA13" s="122" t="e">
        <f t="shared" si="1"/>
        <v>#VALUE!</v>
      </c>
      <c r="BB13" s="122">
        <f t="shared" si="2"/>
        <v>0</v>
      </c>
      <c r="BC13" s="122">
        <f t="shared" si="3"/>
        <v>0</v>
      </c>
      <c r="BD13" s="122">
        <f t="shared" si="4"/>
        <v>0</v>
      </c>
      <c r="BE13" s="122">
        <f t="shared" si="5"/>
        <v>0</v>
      </c>
      <c r="CZ13" s="122">
        <v>0</v>
      </c>
    </row>
    <row r="14" spans="1:104" s="122" customFormat="1" x14ac:dyDescent="0.2">
      <c r="A14" s="148"/>
      <c r="B14" s="149" t="s">
        <v>68</v>
      </c>
      <c r="C14" s="150" t="str">
        <f>CONCATENATE(B7," ",C7)</f>
        <v>1 Zemní práce</v>
      </c>
      <c r="D14" s="148"/>
      <c r="E14" s="180"/>
      <c r="F14" s="205"/>
      <c r="G14" s="216" t="e">
        <f>SUM(G7:G13)</f>
        <v>#VALUE!</v>
      </c>
      <c r="O14" s="207">
        <v>4</v>
      </c>
      <c r="BA14" s="208" t="e">
        <f>SUM(BA7:BA13)</f>
        <v>#VALUE!</v>
      </c>
      <c r="BB14" s="208">
        <f>SUM(BB7:BB13)</f>
        <v>0</v>
      </c>
      <c r="BC14" s="208">
        <f>SUM(BC7:BC13)</f>
        <v>0</v>
      </c>
      <c r="BD14" s="208">
        <f>SUM(BD7:BD13)</f>
        <v>0</v>
      </c>
      <c r="BE14" s="208">
        <f>SUM(BE7:BE13)</f>
        <v>0</v>
      </c>
    </row>
    <row r="15" spans="1:104" s="122" customFormat="1" x14ac:dyDescent="0.2">
      <c r="A15" s="134" t="s">
        <v>65</v>
      </c>
      <c r="B15" s="135" t="s">
        <v>83</v>
      </c>
      <c r="C15" s="136" t="s">
        <v>84</v>
      </c>
      <c r="D15" s="137"/>
      <c r="E15" s="178"/>
      <c r="F15" s="204"/>
      <c r="G15" s="215"/>
      <c r="H15" s="209"/>
      <c r="I15" s="209"/>
      <c r="O15" s="207">
        <v>1</v>
      </c>
    </row>
    <row r="16" spans="1:104" s="122" customFormat="1" x14ac:dyDescent="0.2">
      <c r="A16" s="174">
        <v>7</v>
      </c>
      <c r="B16" s="175" t="s">
        <v>157</v>
      </c>
      <c r="C16" s="144" t="s">
        <v>159</v>
      </c>
      <c r="D16" s="145" t="s">
        <v>72</v>
      </c>
      <c r="E16" s="179">
        <v>2.59</v>
      </c>
      <c r="F16" s="205" t="s">
        <v>151</v>
      </c>
      <c r="G16" s="216" t="e">
        <f>E16*F16</f>
        <v>#VALUE!</v>
      </c>
      <c r="O16" s="207">
        <v>2</v>
      </c>
      <c r="AA16" s="122">
        <v>12</v>
      </c>
      <c r="AB16" s="122">
        <v>0</v>
      </c>
      <c r="AC16" s="122">
        <v>7</v>
      </c>
      <c r="AZ16" s="122">
        <v>1</v>
      </c>
      <c r="BA16" s="122" t="e">
        <f>IF(AZ16=1,G16,0)</f>
        <v>#VALUE!</v>
      </c>
      <c r="BB16" s="122">
        <f>IF(AZ16=2,G16,0)</f>
        <v>0</v>
      </c>
      <c r="BC16" s="122">
        <f>IF(AZ16=3,G16,0)</f>
        <v>0</v>
      </c>
      <c r="BD16" s="122">
        <f>IF(AZ16=4,G16,0)</f>
        <v>0</v>
      </c>
      <c r="BE16" s="122">
        <f>IF(AZ16=5,G16,0)</f>
        <v>0</v>
      </c>
      <c r="CZ16" s="122">
        <v>2.3785500000000002</v>
      </c>
    </row>
    <row r="17" spans="1:104" s="122" customFormat="1" x14ac:dyDescent="0.2">
      <c r="A17" s="148"/>
      <c r="B17" s="149" t="s">
        <v>68</v>
      </c>
      <c r="C17" s="150" t="str">
        <f>CONCATENATE(B15," ",C15)</f>
        <v>2 Základy,zvláštní zakládání</v>
      </c>
      <c r="D17" s="148"/>
      <c r="E17" s="180"/>
      <c r="F17" s="205"/>
      <c r="G17" s="216" t="e">
        <f>SUM(G15:G16)</f>
        <v>#VALUE!</v>
      </c>
      <c r="O17" s="207">
        <v>4</v>
      </c>
      <c r="BA17" s="208" t="e">
        <f>SUM(BA15:BA16)</f>
        <v>#VALUE!</v>
      </c>
      <c r="BB17" s="208">
        <f>SUM(BB15:BB16)</f>
        <v>0</v>
      </c>
      <c r="BC17" s="208">
        <f>SUM(BC15:BC16)</f>
        <v>0</v>
      </c>
      <c r="BD17" s="208">
        <f>SUM(BD15:BD16)</f>
        <v>0</v>
      </c>
      <c r="BE17" s="208">
        <f>SUM(BE15:BE16)</f>
        <v>0</v>
      </c>
    </row>
    <row r="18" spans="1:104" s="122" customFormat="1" x14ac:dyDescent="0.2">
      <c r="A18" s="134" t="s">
        <v>65</v>
      </c>
      <c r="B18" s="135" t="s">
        <v>85</v>
      </c>
      <c r="C18" s="136" t="s">
        <v>86</v>
      </c>
      <c r="D18" s="137"/>
      <c r="E18" s="178"/>
      <c r="F18" s="204"/>
      <c r="G18" s="215"/>
      <c r="H18" s="209"/>
      <c r="I18" s="209"/>
      <c r="O18" s="207">
        <v>1</v>
      </c>
    </row>
    <row r="19" spans="1:104" s="122" customFormat="1" x14ac:dyDescent="0.2">
      <c r="A19" s="174">
        <v>8</v>
      </c>
      <c r="B19" s="175" t="s">
        <v>87</v>
      </c>
      <c r="C19" s="144" t="s">
        <v>150</v>
      </c>
      <c r="D19" s="145" t="s">
        <v>88</v>
      </c>
      <c r="E19" s="179">
        <v>36</v>
      </c>
      <c r="F19" s="205" t="s">
        <v>153</v>
      </c>
      <c r="G19" s="216" t="e">
        <f>E19*F19</f>
        <v>#VALUE!</v>
      </c>
      <c r="O19" s="207">
        <v>2</v>
      </c>
      <c r="AA19" s="122">
        <v>12</v>
      </c>
      <c r="AB19" s="122">
        <v>0</v>
      </c>
      <c r="AC19" s="122">
        <v>8</v>
      </c>
      <c r="AZ19" s="122">
        <v>1</v>
      </c>
      <c r="BA19" s="122" t="e">
        <f>IF(AZ19=1,G19,0)</f>
        <v>#VALUE!</v>
      </c>
      <c r="BB19" s="122">
        <f>IF(AZ19=2,G19,0)</f>
        <v>0</v>
      </c>
      <c r="BC19" s="122">
        <f>IF(AZ19=3,G19,0)</f>
        <v>0</v>
      </c>
      <c r="BD19" s="122">
        <f>IF(AZ19=4,G19,0)</f>
        <v>0</v>
      </c>
      <c r="BE19" s="122">
        <f>IF(AZ19=5,G19,0)</f>
        <v>0</v>
      </c>
      <c r="CZ19" s="122">
        <v>0.123</v>
      </c>
    </row>
    <row r="20" spans="1:104" s="122" customFormat="1" x14ac:dyDescent="0.2">
      <c r="A20" s="142">
        <v>9</v>
      </c>
      <c r="B20" s="143" t="s">
        <v>89</v>
      </c>
      <c r="C20" s="144" t="s">
        <v>90</v>
      </c>
      <c r="D20" s="145" t="s">
        <v>91</v>
      </c>
      <c r="E20" s="179">
        <v>93.6</v>
      </c>
      <c r="F20" s="205" t="s">
        <v>155</v>
      </c>
      <c r="G20" s="216" t="e">
        <f>E20*F20</f>
        <v>#VALUE!</v>
      </c>
      <c r="O20" s="207">
        <v>2</v>
      </c>
      <c r="AA20" s="122">
        <v>12</v>
      </c>
      <c r="AB20" s="122">
        <v>0</v>
      </c>
      <c r="AC20" s="122">
        <v>9</v>
      </c>
      <c r="AZ20" s="122">
        <v>1</v>
      </c>
      <c r="BA20" s="122" t="e">
        <f>IF(AZ20=1,G20,0)</f>
        <v>#VALUE!</v>
      </c>
      <c r="BB20" s="122">
        <f>IF(AZ20=2,G20,0)</f>
        <v>0</v>
      </c>
      <c r="BC20" s="122">
        <f>IF(AZ20=3,G20,0)</f>
        <v>0</v>
      </c>
      <c r="BD20" s="122">
        <f>IF(AZ20=4,G20,0)</f>
        <v>0</v>
      </c>
      <c r="BE20" s="122">
        <f>IF(AZ20=5,G20,0)</f>
        <v>0</v>
      </c>
      <c r="CZ20" s="122">
        <v>0</v>
      </c>
    </row>
    <row r="21" spans="1:104" s="122" customFormat="1" x14ac:dyDescent="0.2">
      <c r="A21" s="148"/>
      <c r="B21" s="149" t="s">
        <v>68</v>
      </c>
      <c r="C21" s="150" t="str">
        <f>CONCATENATE(B18," ",C18)</f>
        <v>3 Svislé a kompletní konstrukce</v>
      </c>
      <c r="D21" s="148"/>
      <c r="E21" s="180"/>
      <c r="F21" s="205"/>
      <c r="G21" s="216" t="e">
        <f>SUM(G18:G20)</f>
        <v>#VALUE!</v>
      </c>
      <c r="O21" s="207">
        <v>4</v>
      </c>
      <c r="BA21" s="208" t="e">
        <f>SUM(BA18:BA20)</f>
        <v>#VALUE!</v>
      </c>
      <c r="BB21" s="208">
        <f>SUM(BB18:BB20)</f>
        <v>0</v>
      </c>
      <c r="BC21" s="208">
        <f>SUM(BC18:BC20)</f>
        <v>0</v>
      </c>
      <c r="BD21" s="208">
        <f>SUM(BD18:BD20)</f>
        <v>0</v>
      </c>
      <c r="BE21" s="208">
        <f>SUM(BE18:BE20)</f>
        <v>0</v>
      </c>
    </row>
    <row r="22" spans="1:104" s="122" customFormat="1" x14ac:dyDescent="0.2">
      <c r="A22" s="134" t="s">
        <v>65</v>
      </c>
      <c r="B22" s="135" t="s">
        <v>92</v>
      </c>
      <c r="C22" s="136" t="s">
        <v>93</v>
      </c>
      <c r="D22" s="137"/>
      <c r="E22" s="178"/>
      <c r="F22" s="204"/>
      <c r="G22" s="215"/>
      <c r="H22" s="209"/>
      <c r="I22" s="209"/>
      <c r="O22" s="207">
        <v>1</v>
      </c>
    </row>
    <row r="23" spans="1:104" s="122" customFormat="1" x14ac:dyDescent="0.2">
      <c r="A23" s="142">
        <v>10</v>
      </c>
      <c r="B23" s="143" t="s">
        <v>94</v>
      </c>
      <c r="C23" s="144" t="s">
        <v>95</v>
      </c>
      <c r="D23" s="145" t="s">
        <v>82</v>
      </c>
      <c r="E23" s="179">
        <v>95.5</v>
      </c>
      <c r="F23" s="205"/>
      <c r="G23" s="216">
        <f>E23*F23</f>
        <v>0</v>
      </c>
      <c r="O23" s="207">
        <v>2</v>
      </c>
      <c r="AA23" s="122">
        <v>12</v>
      </c>
      <c r="AB23" s="122">
        <v>0</v>
      </c>
      <c r="AC23" s="122">
        <v>10</v>
      </c>
      <c r="AZ23" s="122">
        <v>1</v>
      </c>
      <c r="BA23" s="122">
        <f>IF(AZ23=1,G23,0)</f>
        <v>0</v>
      </c>
      <c r="BB23" s="122">
        <f>IF(AZ23=2,G23,0)</f>
        <v>0</v>
      </c>
      <c r="BC23" s="122">
        <f>IF(AZ23=3,G23,0)</f>
        <v>0</v>
      </c>
      <c r="BD23" s="122">
        <f>IF(AZ23=4,G23,0)</f>
        <v>0</v>
      </c>
      <c r="BE23" s="122">
        <f>IF(AZ23=5,G23,0)</f>
        <v>0</v>
      </c>
      <c r="CZ23" s="122">
        <v>1.2099999999999999E-3</v>
      </c>
    </row>
    <row r="24" spans="1:104" s="122" customFormat="1" x14ac:dyDescent="0.2">
      <c r="A24" s="148"/>
      <c r="B24" s="149" t="s">
        <v>68</v>
      </c>
      <c r="C24" s="150" t="str">
        <f>CONCATENATE(B22," ",C22)</f>
        <v>94 Lešení a stavební výtahy</v>
      </c>
      <c r="D24" s="148"/>
      <c r="E24" s="180"/>
      <c r="F24" s="205"/>
      <c r="G24" s="216">
        <f>SUM(G22:G23)</f>
        <v>0</v>
      </c>
      <c r="O24" s="207">
        <v>4</v>
      </c>
      <c r="BA24" s="208">
        <f>SUM(BA22:BA23)</f>
        <v>0</v>
      </c>
      <c r="BB24" s="208">
        <f>SUM(BB22:BB23)</f>
        <v>0</v>
      </c>
      <c r="BC24" s="208">
        <f>SUM(BC22:BC23)</f>
        <v>0</v>
      </c>
      <c r="BD24" s="208">
        <f>SUM(BD22:BD23)</f>
        <v>0</v>
      </c>
      <c r="BE24" s="208">
        <f>SUM(BE22:BE23)</f>
        <v>0</v>
      </c>
    </row>
    <row r="25" spans="1:104" s="122" customFormat="1" x14ac:dyDescent="0.2">
      <c r="A25" s="134" t="s">
        <v>65</v>
      </c>
      <c r="B25" s="135" t="s">
        <v>96</v>
      </c>
      <c r="C25" s="136" t="s">
        <v>97</v>
      </c>
      <c r="D25" s="137"/>
      <c r="E25" s="178"/>
      <c r="F25" s="204"/>
      <c r="G25" s="215"/>
      <c r="H25" s="209"/>
      <c r="I25" s="209"/>
      <c r="O25" s="207">
        <v>1</v>
      </c>
    </row>
    <row r="26" spans="1:104" s="122" customFormat="1" x14ac:dyDescent="0.2">
      <c r="A26" s="142">
        <v>11</v>
      </c>
      <c r="B26" s="143" t="s">
        <v>98</v>
      </c>
      <c r="C26" s="144" t="s">
        <v>99</v>
      </c>
      <c r="D26" s="145" t="s">
        <v>100</v>
      </c>
      <c r="E26" s="179">
        <v>7.1</v>
      </c>
      <c r="F26" s="205"/>
      <c r="G26" s="216">
        <f>E26*F26</f>
        <v>0</v>
      </c>
      <c r="O26" s="207">
        <v>2</v>
      </c>
      <c r="AA26" s="122">
        <v>12</v>
      </c>
      <c r="AB26" s="122">
        <v>0</v>
      </c>
      <c r="AC26" s="122">
        <v>11</v>
      </c>
      <c r="AZ26" s="122">
        <v>1</v>
      </c>
      <c r="BA26" s="122">
        <f>IF(AZ26=1,G26,0)</f>
        <v>0</v>
      </c>
      <c r="BB26" s="122">
        <f>IF(AZ26=2,G26,0)</f>
        <v>0</v>
      </c>
      <c r="BC26" s="122">
        <f>IF(AZ26=3,G26,0)</f>
        <v>0</v>
      </c>
      <c r="BD26" s="122">
        <f>IF(AZ26=4,G26,0)</f>
        <v>0</v>
      </c>
      <c r="BE26" s="122">
        <f>IF(AZ26=5,G26,0)</f>
        <v>0</v>
      </c>
      <c r="CZ26" s="122">
        <v>0</v>
      </c>
    </row>
    <row r="27" spans="1:104" s="122" customFormat="1" x14ac:dyDescent="0.2">
      <c r="A27" s="148"/>
      <c r="B27" s="149" t="s">
        <v>68</v>
      </c>
      <c r="C27" s="150" t="str">
        <f>CONCATENATE(B25," ",C25)</f>
        <v>99 Staveništní přesun hmot</v>
      </c>
      <c r="D27" s="148"/>
      <c r="E27" s="180"/>
      <c r="F27" s="205"/>
      <c r="G27" s="216">
        <f>SUM(G25:G26)</f>
        <v>0</v>
      </c>
      <c r="O27" s="207">
        <v>4</v>
      </c>
      <c r="BA27" s="208">
        <f>SUM(BA25:BA26)</f>
        <v>0</v>
      </c>
      <c r="BB27" s="208">
        <f>SUM(BB25:BB26)</f>
        <v>0</v>
      </c>
      <c r="BC27" s="208">
        <f>SUM(BC25:BC26)</f>
        <v>0</v>
      </c>
      <c r="BD27" s="208">
        <f>SUM(BD25:BD26)</f>
        <v>0</v>
      </c>
      <c r="BE27" s="208">
        <f>SUM(BE25:BE26)</f>
        <v>0</v>
      </c>
    </row>
    <row r="28" spans="1:104" s="122" customFormat="1" x14ac:dyDescent="0.2">
      <c r="A28" s="134" t="s">
        <v>65</v>
      </c>
      <c r="B28" s="135" t="s">
        <v>101</v>
      </c>
      <c r="C28" s="136" t="s">
        <v>102</v>
      </c>
      <c r="D28" s="137"/>
      <c r="E28" s="178"/>
      <c r="F28" s="204"/>
      <c r="G28" s="215"/>
      <c r="H28" s="209"/>
      <c r="I28" s="209"/>
      <c r="O28" s="207">
        <v>1</v>
      </c>
    </row>
    <row r="29" spans="1:104" s="122" customFormat="1" ht="22.5" x14ac:dyDescent="0.2">
      <c r="A29" s="174">
        <v>12</v>
      </c>
      <c r="B29" s="175" t="s">
        <v>103</v>
      </c>
      <c r="C29" s="144" t="s">
        <v>104</v>
      </c>
      <c r="D29" s="145" t="s">
        <v>82</v>
      </c>
      <c r="E29" s="179">
        <v>171.9</v>
      </c>
      <c r="F29" s="205" t="s">
        <v>154</v>
      </c>
      <c r="G29" s="216" t="e">
        <f>E29*F29</f>
        <v>#VALUE!</v>
      </c>
      <c r="O29" s="207">
        <v>2</v>
      </c>
      <c r="AA29" s="122">
        <v>12</v>
      </c>
      <c r="AB29" s="122">
        <v>0</v>
      </c>
      <c r="AC29" s="122">
        <v>12</v>
      </c>
      <c r="AZ29" s="122">
        <v>2</v>
      </c>
      <c r="BA29" s="122">
        <f>IF(AZ29=1,G29,0)</f>
        <v>0</v>
      </c>
      <c r="BB29" s="122" t="e">
        <f>IF(AZ29=2,G29,0)</f>
        <v>#VALUE!</v>
      </c>
      <c r="BC29" s="122">
        <f>IF(AZ29=3,G29,0)</f>
        <v>0</v>
      </c>
      <c r="BD29" s="122">
        <f>IF(AZ29=4,G29,0)</f>
        <v>0</v>
      </c>
      <c r="BE29" s="122">
        <f>IF(AZ29=5,G29,0)</f>
        <v>0</v>
      </c>
      <c r="CZ29" s="122">
        <v>1.468E-2</v>
      </c>
    </row>
    <row r="30" spans="1:104" s="122" customFormat="1" x14ac:dyDescent="0.2">
      <c r="A30" s="174">
        <v>13</v>
      </c>
      <c r="B30" s="175" t="s">
        <v>105</v>
      </c>
      <c r="C30" s="144" t="s">
        <v>144</v>
      </c>
      <c r="D30" s="145" t="s">
        <v>72</v>
      </c>
      <c r="E30" s="179">
        <v>4.54</v>
      </c>
      <c r="F30" s="205" t="s">
        <v>145</v>
      </c>
      <c r="G30" s="216" t="e">
        <f>E30*F30</f>
        <v>#VALUE!</v>
      </c>
      <c r="O30" s="207">
        <v>2</v>
      </c>
      <c r="AA30" s="122">
        <v>12</v>
      </c>
      <c r="AB30" s="122">
        <v>0</v>
      </c>
      <c r="AC30" s="122">
        <v>13</v>
      </c>
      <c r="AZ30" s="122">
        <v>2</v>
      </c>
      <c r="BA30" s="122">
        <f>IF(AZ30=1,G30,0)</f>
        <v>0</v>
      </c>
      <c r="BB30" s="122" t="e">
        <f>IF(AZ30=2,G30,0)</f>
        <v>#VALUE!</v>
      </c>
      <c r="BC30" s="122">
        <f>IF(AZ30=3,G30,0)</f>
        <v>0</v>
      </c>
      <c r="BD30" s="122">
        <f>IF(AZ30=4,G30,0)</f>
        <v>0</v>
      </c>
      <c r="BE30" s="122">
        <f>IF(AZ30=5,G30,0)</f>
        <v>0</v>
      </c>
      <c r="CZ30" s="122">
        <v>1.549E-2</v>
      </c>
    </row>
    <row r="31" spans="1:104" s="122" customFormat="1" x14ac:dyDescent="0.2">
      <c r="A31" s="142">
        <v>14</v>
      </c>
      <c r="B31" s="143" t="s">
        <v>106</v>
      </c>
      <c r="C31" s="144" t="s">
        <v>107</v>
      </c>
      <c r="D31" s="145" t="s">
        <v>54</v>
      </c>
      <c r="E31" s="179">
        <v>483.38</v>
      </c>
      <c r="F31" s="205"/>
      <c r="G31" s="216">
        <f>E31*F31</f>
        <v>0</v>
      </c>
      <c r="O31" s="207">
        <v>2</v>
      </c>
      <c r="AA31" s="122">
        <v>12</v>
      </c>
      <c r="AB31" s="122">
        <v>0</v>
      </c>
      <c r="AC31" s="122">
        <v>14</v>
      </c>
      <c r="AZ31" s="122">
        <v>2</v>
      </c>
      <c r="BA31" s="122">
        <f>IF(AZ31=1,G31,0)</f>
        <v>0</v>
      </c>
      <c r="BB31" s="122">
        <f>IF(AZ31=2,G31,0)</f>
        <v>0</v>
      </c>
      <c r="BC31" s="122">
        <f>IF(AZ31=3,G31,0)</f>
        <v>0</v>
      </c>
      <c r="BD31" s="122">
        <f>IF(AZ31=4,G31,0)</f>
        <v>0</v>
      </c>
      <c r="BE31" s="122">
        <f>IF(AZ31=5,G31,0)</f>
        <v>0</v>
      </c>
      <c r="CZ31" s="122">
        <v>0</v>
      </c>
    </row>
    <row r="32" spans="1:104" s="122" customFormat="1" x14ac:dyDescent="0.2">
      <c r="A32" s="148"/>
      <c r="B32" s="149" t="s">
        <v>68</v>
      </c>
      <c r="C32" s="150" t="str">
        <f>CONCATENATE(B28," ",C28)</f>
        <v>762 Konstrukce tesařské</v>
      </c>
      <c r="D32" s="148"/>
      <c r="E32" s="180"/>
      <c r="F32" s="205"/>
      <c r="G32" s="216" t="e">
        <f>SUM(G28:G31)</f>
        <v>#VALUE!</v>
      </c>
      <c r="O32" s="207">
        <v>4</v>
      </c>
      <c r="BA32" s="208">
        <f>SUM(BA28:BA31)</f>
        <v>0</v>
      </c>
      <c r="BB32" s="208" t="e">
        <f>SUM(BB28:BB31)</f>
        <v>#VALUE!</v>
      </c>
      <c r="BC32" s="208">
        <f>SUM(BC28:BC31)</f>
        <v>0</v>
      </c>
      <c r="BD32" s="208">
        <f>SUM(BD28:BD31)</f>
        <v>0</v>
      </c>
      <c r="BE32" s="208">
        <f>SUM(BE28:BE31)</f>
        <v>0</v>
      </c>
    </row>
    <row r="33" spans="1:104" s="122" customFormat="1" x14ac:dyDescent="0.2">
      <c r="A33" s="134" t="s">
        <v>65</v>
      </c>
      <c r="B33" s="135" t="s">
        <v>108</v>
      </c>
      <c r="C33" s="136" t="s">
        <v>109</v>
      </c>
      <c r="D33" s="137"/>
      <c r="E33" s="178"/>
      <c r="F33" s="204"/>
      <c r="G33" s="215"/>
      <c r="H33" s="209"/>
      <c r="I33" s="209"/>
      <c r="O33" s="207">
        <v>1</v>
      </c>
    </row>
    <row r="34" spans="1:104" s="122" customFormat="1" x14ac:dyDescent="0.2">
      <c r="A34" s="174">
        <v>15</v>
      </c>
      <c r="B34" s="175" t="s">
        <v>110</v>
      </c>
      <c r="C34" s="144" t="s">
        <v>149</v>
      </c>
      <c r="D34" s="145" t="s">
        <v>88</v>
      </c>
      <c r="E34" s="179">
        <v>2</v>
      </c>
      <c r="F34" s="205" t="s">
        <v>153</v>
      </c>
      <c r="G34" s="216" t="e">
        <f>E34*F34</f>
        <v>#VALUE!</v>
      </c>
      <c r="O34" s="207">
        <v>2</v>
      </c>
      <c r="AA34" s="122">
        <v>12</v>
      </c>
      <c r="AB34" s="122">
        <v>0</v>
      </c>
      <c r="AC34" s="122">
        <v>15</v>
      </c>
      <c r="AZ34" s="122">
        <v>2</v>
      </c>
      <c r="BA34" s="122">
        <f>IF(AZ34=1,G34,0)</f>
        <v>0</v>
      </c>
      <c r="BB34" s="122" t="e">
        <f>IF(AZ34=2,G34,0)</f>
        <v>#VALUE!</v>
      </c>
      <c r="BC34" s="122">
        <f>IF(AZ34=3,G34,0)</f>
        <v>0</v>
      </c>
      <c r="BD34" s="122">
        <f>IF(AZ34=4,G34,0)</f>
        <v>0</v>
      </c>
      <c r="BE34" s="122">
        <f>IF(AZ34=5,G34,0)</f>
        <v>0</v>
      </c>
      <c r="CZ34" s="122">
        <v>1.74E-3</v>
      </c>
    </row>
    <row r="35" spans="1:104" s="122" customFormat="1" ht="19.5" customHeight="1" x14ac:dyDescent="0.2">
      <c r="A35" s="142">
        <v>16</v>
      </c>
      <c r="B35" s="143" t="s">
        <v>111</v>
      </c>
      <c r="C35" s="144" t="s">
        <v>112</v>
      </c>
      <c r="D35" s="145" t="s">
        <v>91</v>
      </c>
      <c r="E35" s="179">
        <v>210.8</v>
      </c>
      <c r="F35" s="217" t="s">
        <v>156</v>
      </c>
      <c r="G35" s="218" t="e">
        <f>E35*F35</f>
        <v>#VALUE!</v>
      </c>
      <c r="O35" s="207">
        <v>2</v>
      </c>
      <c r="AA35" s="122">
        <v>12</v>
      </c>
      <c r="AB35" s="122">
        <v>0</v>
      </c>
      <c r="AC35" s="122">
        <v>16</v>
      </c>
      <c r="AZ35" s="122">
        <v>2</v>
      </c>
      <c r="BA35" s="122">
        <f>IF(AZ35=1,G35,0)</f>
        <v>0</v>
      </c>
      <c r="BB35" s="122" t="e">
        <f>IF(AZ35=2,G35,0)</f>
        <v>#VALUE!</v>
      </c>
      <c r="BC35" s="122">
        <f>IF(AZ35=3,G35,0)</f>
        <v>0</v>
      </c>
      <c r="BD35" s="122">
        <f>IF(AZ35=4,G35,0)</f>
        <v>0</v>
      </c>
      <c r="BE35" s="122">
        <f>IF(AZ35=5,G35,0)</f>
        <v>0</v>
      </c>
      <c r="CZ35" s="122">
        <v>0</v>
      </c>
    </row>
    <row r="36" spans="1:104" s="122" customFormat="1" x14ac:dyDescent="0.2">
      <c r="A36" s="142">
        <v>17</v>
      </c>
      <c r="B36" s="143" t="s">
        <v>113</v>
      </c>
      <c r="C36" s="144" t="s">
        <v>114</v>
      </c>
      <c r="D36" s="145" t="s">
        <v>100</v>
      </c>
      <c r="E36" s="179">
        <v>3.6</v>
      </c>
      <c r="F36" s="205"/>
      <c r="G36" s="216">
        <f>E36*F36</f>
        <v>0</v>
      </c>
      <c r="O36" s="207">
        <v>2</v>
      </c>
      <c r="AA36" s="122">
        <v>12</v>
      </c>
      <c r="AB36" s="122">
        <v>0</v>
      </c>
      <c r="AC36" s="122">
        <v>17</v>
      </c>
      <c r="AZ36" s="122">
        <v>2</v>
      </c>
      <c r="BA36" s="122">
        <f>IF(AZ36=1,G36,0)</f>
        <v>0</v>
      </c>
      <c r="BB36" s="122">
        <f>IF(AZ36=2,G36,0)</f>
        <v>0</v>
      </c>
      <c r="BC36" s="122">
        <f>IF(AZ36=3,G36,0)</f>
        <v>0</v>
      </c>
      <c r="BD36" s="122">
        <f>IF(AZ36=4,G36,0)</f>
        <v>0</v>
      </c>
      <c r="BE36" s="122">
        <f>IF(AZ36=5,G36,0)</f>
        <v>0</v>
      </c>
      <c r="CZ36" s="122">
        <v>0</v>
      </c>
    </row>
    <row r="37" spans="1:104" s="122" customFormat="1" x14ac:dyDescent="0.2">
      <c r="A37" s="174">
        <v>18</v>
      </c>
      <c r="B37" s="175" t="s">
        <v>115</v>
      </c>
      <c r="C37" s="144" t="s">
        <v>146</v>
      </c>
      <c r="D37" s="145" t="s">
        <v>88</v>
      </c>
      <c r="E37" s="179">
        <v>2</v>
      </c>
      <c r="F37" s="205" t="s">
        <v>147</v>
      </c>
      <c r="G37" s="216" t="e">
        <f>E37*F37</f>
        <v>#VALUE!</v>
      </c>
      <c r="O37" s="207">
        <v>2</v>
      </c>
      <c r="AA37" s="122">
        <v>12</v>
      </c>
      <c r="AB37" s="122">
        <v>0</v>
      </c>
      <c r="AC37" s="122">
        <v>18</v>
      </c>
      <c r="AZ37" s="122">
        <v>2</v>
      </c>
      <c r="BA37" s="122">
        <f>IF(AZ37=1,G37,0)</f>
        <v>0</v>
      </c>
      <c r="BB37" s="122" t="e">
        <f>IF(AZ37=2,G37,0)</f>
        <v>#VALUE!</v>
      </c>
      <c r="BC37" s="122">
        <f>IF(AZ37=3,G37,0)</f>
        <v>0</v>
      </c>
      <c r="BD37" s="122">
        <f>IF(AZ37=4,G37,0)</f>
        <v>0</v>
      </c>
      <c r="BE37" s="122">
        <f>IF(AZ37=5,G37,0)</f>
        <v>0</v>
      </c>
      <c r="CZ37" s="122">
        <v>0</v>
      </c>
    </row>
    <row r="38" spans="1:104" s="122" customFormat="1" x14ac:dyDescent="0.2">
      <c r="A38" s="142">
        <v>19</v>
      </c>
      <c r="B38" s="143" t="s">
        <v>116</v>
      </c>
      <c r="C38" s="144" t="s">
        <v>117</v>
      </c>
      <c r="D38" s="145" t="s">
        <v>54</v>
      </c>
      <c r="E38" s="179">
        <v>2601</v>
      </c>
      <c r="F38" s="205"/>
      <c r="G38" s="216">
        <f>E38*F38</f>
        <v>0</v>
      </c>
      <c r="O38" s="207">
        <v>2</v>
      </c>
      <c r="AA38" s="122">
        <v>12</v>
      </c>
      <c r="AB38" s="122">
        <v>0</v>
      </c>
      <c r="AC38" s="122">
        <v>19</v>
      </c>
      <c r="AZ38" s="122">
        <v>2</v>
      </c>
      <c r="BA38" s="122">
        <f>IF(AZ38=1,G38,0)</f>
        <v>0</v>
      </c>
      <c r="BB38" s="122">
        <f>IF(AZ38=2,G38,0)</f>
        <v>0</v>
      </c>
      <c r="BC38" s="122">
        <f>IF(AZ38=3,G38,0)</f>
        <v>0</v>
      </c>
      <c r="BD38" s="122">
        <f>IF(AZ38=4,G38,0)</f>
        <v>0</v>
      </c>
      <c r="BE38" s="122">
        <f>IF(AZ38=5,G38,0)</f>
        <v>0</v>
      </c>
      <c r="CZ38" s="122">
        <v>0</v>
      </c>
    </row>
    <row r="39" spans="1:104" s="122" customFormat="1" x14ac:dyDescent="0.2">
      <c r="A39" s="148"/>
      <c r="B39" s="149" t="s">
        <v>68</v>
      </c>
      <c r="C39" s="150" t="str">
        <f>CONCATENATE(B33," ",C33)</f>
        <v>767 Konstrukce zámečnické</v>
      </c>
      <c r="D39" s="148"/>
      <c r="E39" s="180"/>
      <c r="F39" s="205"/>
      <c r="G39" s="216" t="e">
        <f>SUM(G33:G38)</f>
        <v>#VALUE!</v>
      </c>
      <c r="O39" s="207">
        <v>4</v>
      </c>
      <c r="BA39" s="208">
        <f>SUM(BA33:BA38)</f>
        <v>0</v>
      </c>
      <c r="BB39" s="208" t="e">
        <f>SUM(BB33:BB38)</f>
        <v>#VALUE!</v>
      </c>
      <c r="BC39" s="208">
        <f>SUM(BC33:BC38)</f>
        <v>0</v>
      </c>
      <c r="BD39" s="208">
        <f>SUM(BD33:BD38)</f>
        <v>0</v>
      </c>
      <c r="BE39" s="208">
        <f>SUM(BE33:BE38)</f>
        <v>0</v>
      </c>
    </row>
    <row r="40" spans="1:104" s="122" customFormat="1" x14ac:dyDescent="0.2">
      <c r="A40" s="134" t="s">
        <v>65</v>
      </c>
      <c r="B40" s="135" t="s">
        <v>118</v>
      </c>
      <c r="C40" s="136" t="s">
        <v>119</v>
      </c>
      <c r="D40" s="137"/>
      <c r="E40" s="178"/>
      <c r="F40" s="204"/>
      <c r="G40" s="215"/>
      <c r="H40" s="209"/>
      <c r="I40" s="209"/>
      <c r="O40" s="207">
        <v>1</v>
      </c>
    </row>
    <row r="41" spans="1:104" s="122" customFormat="1" ht="20.25" customHeight="1" x14ac:dyDescent="0.2">
      <c r="A41" s="174">
        <v>20</v>
      </c>
      <c r="B41" s="175" t="s">
        <v>120</v>
      </c>
      <c r="C41" s="144" t="s">
        <v>148</v>
      </c>
      <c r="D41" s="145" t="s">
        <v>82</v>
      </c>
      <c r="E41" s="179">
        <v>81.89</v>
      </c>
      <c r="F41" s="217" t="s">
        <v>161</v>
      </c>
      <c r="G41" s="218" t="e">
        <f>E41*F41</f>
        <v>#VALUE!</v>
      </c>
      <c r="O41" s="207">
        <v>2</v>
      </c>
      <c r="AA41" s="122">
        <v>12</v>
      </c>
      <c r="AB41" s="122">
        <v>0</v>
      </c>
      <c r="AC41" s="122">
        <v>20</v>
      </c>
      <c r="AZ41" s="122">
        <v>2</v>
      </c>
      <c r="BA41" s="122">
        <f>IF(AZ41=1,G41,0)</f>
        <v>0</v>
      </c>
      <c r="BB41" s="122" t="e">
        <f>IF(AZ41=2,G41,0)</f>
        <v>#VALUE!</v>
      </c>
      <c r="BC41" s="122">
        <f>IF(AZ41=3,G41,0)</f>
        <v>0</v>
      </c>
      <c r="BD41" s="122">
        <f>IF(AZ41=4,G41,0)</f>
        <v>0</v>
      </c>
      <c r="BE41" s="122">
        <f>IF(AZ41=5,G41,0)</f>
        <v>0</v>
      </c>
      <c r="CZ41" s="122">
        <v>3.1E-4</v>
      </c>
    </row>
    <row r="42" spans="1:104" s="122" customFormat="1" x14ac:dyDescent="0.2">
      <c r="A42" s="142">
        <v>21</v>
      </c>
      <c r="B42" s="143" t="s">
        <v>121</v>
      </c>
      <c r="C42" s="144" t="s">
        <v>122</v>
      </c>
      <c r="D42" s="145" t="s">
        <v>82</v>
      </c>
      <c r="E42" s="179">
        <v>362.9</v>
      </c>
      <c r="F42" s="205" t="s">
        <v>162</v>
      </c>
      <c r="G42" s="216" t="e">
        <f>E42*F42</f>
        <v>#VALUE!</v>
      </c>
      <c r="O42" s="207">
        <v>2</v>
      </c>
      <c r="AA42" s="122">
        <v>12</v>
      </c>
      <c r="AB42" s="122">
        <v>0</v>
      </c>
      <c r="AC42" s="122">
        <v>21</v>
      </c>
      <c r="AZ42" s="122">
        <v>2</v>
      </c>
      <c r="BA42" s="122">
        <f>IF(AZ42=1,G42,0)</f>
        <v>0</v>
      </c>
      <c r="BB42" s="122" t="e">
        <f>IF(AZ42=2,G42,0)</f>
        <v>#VALUE!</v>
      </c>
      <c r="BC42" s="122">
        <f>IF(AZ42=3,G42,0)</f>
        <v>0</v>
      </c>
      <c r="BD42" s="122">
        <f>IF(AZ42=4,G42,0)</f>
        <v>0</v>
      </c>
      <c r="BE42" s="122">
        <f>IF(AZ42=5,G42,0)</f>
        <v>0</v>
      </c>
      <c r="CZ42" s="122">
        <v>3.2000000000000003E-4</v>
      </c>
    </row>
    <row r="43" spans="1:104" s="122" customFormat="1" x14ac:dyDescent="0.2">
      <c r="A43" s="148"/>
      <c r="B43" s="149" t="s">
        <v>68</v>
      </c>
      <c r="C43" s="150" t="str">
        <f>CONCATENATE(B40," ",C40)</f>
        <v>783 Nátěry</v>
      </c>
      <c r="D43" s="148"/>
      <c r="E43" s="180"/>
      <c r="F43" s="205"/>
      <c r="G43" s="216" t="e">
        <f>SUM(G40:G42)</f>
        <v>#VALUE!</v>
      </c>
      <c r="O43" s="207">
        <v>4</v>
      </c>
      <c r="BA43" s="208">
        <f>SUM(BA40:BA42)</f>
        <v>0</v>
      </c>
      <c r="BB43" s="208" t="e">
        <f>SUM(BB40:BB42)</f>
        <v>#VALUE!</v>
      </c>
      <c r="BC43" s="208">
        <f>SUM(BC40:BC42)</f>
        <v>0</v>
      </c>
      <c r="BD43" s="208">
        <f>SUM(BD40:BD42)</f>
        <v>0</v>
      </c>
      <c r="BE43" s="208">
        <f>SUM(BE40:BE42)</f>
        <v>0</v>
      </c>
    </row>
    <row r="44" spans="1:104" s="122" customFormat="1" x14ac:dyDescent="0.2">
      <c r="A44" s="134" t="s">
        <v>65</v>
      </c>
      <c r="B44" s="135" t="s">
        <v>123</v>
      </c>
      <c r="C44" s="136" t="s">
        <v>124</v>
      </c>
      <c r="D44" s="137"/>
      <c r="E44" s="178"/>
      <c r="F44" s="204"/>
      <c r="G44" s="215"/>
      <c r="H44" s="209"/>
      <c r="I44" s="209"/>
      <c r="O44" s="207">
        <v>1</v>
      </c>
    </row>
    <row r="45" spans="1:104" s="122" customFormat="1" x14ac:dyDescent="0.2">
      <c r="A45" s="142">
        <v>22</v>
      </c>
      <c r="B45" s="143" t="s">
        <v>125</v>
      </c>
      <c r="C45" s="144" t="s">
        <v>139</v>
      </c>
      <c r="D45" s="145" t="s">
        <v>126</v>
      </c>
      <c r="E45" s="179">
        <v>1</v>
      </c>
      <c r="F45" s="205"/>
      <c r="G45" s="216">
        <f>E45*F45</f>
        <v>0</v>
      </c>
      <c r="O45" s="207">
        <v>2</v>
      </c>
      <c r="AA45" s="122">
        <v>12</v>
      </c>
      <c r="AB45" s="122">
        <v>0</v>
      </c>
      <c r="AC45" s="122">
        <v>22</v>
      </c>
      <c r="AZ45" s="122">
        <v>4</v>
      </c>
      <c r="BA45" s="122">
        <f>IF(AZ45=1,G45,0)</f>
        <v>0</v>
      </c>
      <c r="BB45" s="122">
        <f>IF(AZ45=2,G45,0)</f>
        <v>0</v>
      </c>
      <c r="BC45" s="122">
        <f>IF(AZ45=3,G45,0)</f>
        <v>0</v>
      </c>
      <c r="BD45" s="122">
        <f>IF(AZ45=4,G45,0)</f>
        <v>0</v>
      </c>
      <c r="BE45" s="122">
        <f>IF(AZ45=5,G45,0)</f>
        <v>0</v>
      </c>
      <c r="CZ45" s="122">
        <v>0</v>
      </c>
    </row>
    <row r="46" spans="1:104" s="122" customFormat="1" x14ac:dyDescent="0.2">
      <c r="A46" s="148"/>
      <c r="B46" s="149" t="s">
        <v>68</v>
      </c>
      <c r="C46" s="150" t="str">
        <f>CONCATENATE(B44," ",C44)</f>
        <v>M21 Elektromontáže</v>
      </c>
      <c r="D46" s="148"/>
      <c r="E46" s="180"/>
      <c r="F46" s="205"/>
      <c r="G46" s="216">
        <f>SUM(G44:G45)</f>
        <v>0</v>
      </c>
      <c r="O46" s="207">
        <v>4</v>
      </c>
      <c r="BA46" s="208">
        <f>SUM(BA44:BA45)</f>
        <v>0</v>
      </c>
      <c r="BB46" s="208">
        <f>SUM(BB44:BB45)</f>
        <v>0</v>
      </c>
      <c r="BC46" s="208">
        <f>SUM(BC44:BC45)</f>
        <v>0</v>
      </c>
      <c r="BD46" s="208">
        <f>SUM(BD44:BD45)</f>
        <v>0</v>
      </c>
      <c r="BE46" s="208">
        <f>SUM(BE44:BE45)</f>
        <v>0</v>
      </c>
    </row>
    <row r="47" spans="1:104" s="122" customFormat="1" x14ac:dyDescent="0.2">
      <c r="A47" s="134" t="s">
        <v>65</v>
      </c>
      <c r="B47" s="135" t="s">
        <v>127</v>
      </c>
      <c r="C47" s="136" t="s">
        <v>128</v>
      </c>
      <c r="D47" s="137"/>
      <c r="E47" s="178"/>
      <c r="F47" s="204"/>
      <c r="G47" s="215"/>
      <c r="H47" s="209"/>
      <c r="I47" s="209"/>
      <c r="O47" s="207">
        <v>1</v>
      </c>
    </row>
    <row r="48" spans="1:104" s="122" customFormat="1" x14ac:dyDescent="0.2">
      <c r="A48" s="142">
        <v>23</v>
      </c>
      <c r="B48" s="143" t="s">
        <v>129</v>
      </c>
      <c r="C48" s="144" t="s">
        <v>138</v>
      </c>
      <c r="D48" s="145" t="s">
        <v>126</v>
      </c>
      <c r="E48" s="179">
        <v>1</v>
      </c>
      <c r="F48" s="205"/>
      <c r="G48" s="216">
        <f>E48*F48</f>
        <v>0</v>
      </c>
      <c r="O48" s="207">
        <v>2</v>
      </c>
      <c r="AA48" s="122">
        <v>12</v>
      </c>
      <c r="AB48" s="122">
        <v>0</v>
      </c>
      <c r="AC48" s="122">
        <v>23</v>
      </c>
      <c r="AZ48" s="122">
        <v>4</v>
      </c>
      <c r="BA48" s="122">
        <f>IF(AZ48=1,G48,0)</f>
        <v>0</v>
      </c>
      <c r="BB48" s="122">
        <f>IF(AZ48=2,G48,0)</f>
        <v>0</v>
      </c>
      <c r="BC48" s="122">
        <f>IF(AZ48=3,G48,0)</f>
        <v>0</v>
      </c>
      <c r="BD48" s="122">
        <f>IF(AZ48=4,G48,0)</f>
        <v>0</v>
      </c>
      <c r="BE48" s="122">
        <f>IF(AZ48=5,G48,0)</f>
        <v>0</v>
      </c>
      <c r="CZ48" s="122">
        <v>0</v>
      </c>
    </row>
    <row r="49" spans="1:57" s="122" customFormat="1" x14ac:dyDescent="0.2">
      <c r="A49" s="148"/>
      <c r="B49" s="149" t="s">
        <v>68</v>
      </c>
      <c r="C49" s="150" t="str">
        <f>CONCATENATE(B47," ",C47)</f>
        <v>M22 Montáž sdělovací a zabezp.tech</v>
      </c>
      <c r="D49" s="148"/>
      <c r="E49" s="180"/>
      <c r="F49" s="206"/>
      <c r="G49" s="219">
        <f>SUM(G47:G48)</f>
        <v>0</v>
      </c>
      <c r="O49" s="207">
        <v>4</v>
      </c>
      <c r="BA49" s="208">
        <f>SUM(BA47:BA48)</f>
        <v>0</v>
      </c>
      <c r="BB49" s="208">
        <f>SUM(BB47:BB48)</f>
        <v>0</v>
      </c>
      <c r="BC49" s="208">
        <f>SUM(BC47:BC48)</f>
        <v>0</v>
      </c>
      <c r="BD49" s="208">
        <f>SUM(BD47:BD48)</f>
        <v>0</v>
      </c>
      <c r="BE49" s="208">
        <f>SUM(BE47:BE48)</f>
        <v>0</v>
      </c>
    </row>
    <row r="50" spans="1:57" s="122" customFormat="1" x14ac:dyDescent="0.2"/>
    <row r="51" spans="1:57" x14ac:dyDescent="0.2">
      <c r="E51" s="121"/>
    </row>
    <row r="52" spans="1:57" x14ac:dyDescent="0.2">
      <c r="E52" s="121"/>
    </row>
    <row r="53" spans="1:57" x14ac:dyDescent="0.2">
      <c r="E53" s="121"/>
    </row>
    <row r="54" spans="1:57" x14ac:dyDescent="0.2">
      <c r="E54" s="121"/>
    </row>
    <row r="55" spans="1:57" x14ac:dyDescent="0.2">
      <c r="E55" s="121"/>
    </row>
    <row r="56" spans="1:57" x14ac:dyDescent="0.2">
      <c r="E56" s="121"/>
    </row>
    <row r="57" spans="1:57" x14ac:dyDescent="0.2">
      <c r="E57" s="121"/>
    </row>
    <row r="58" spans="1:57" x14ac:dyDescent="0.2">
      <c r="E58" s="121"/>
    </row>
    <row r="59" spans="1:57" x14ac:dyDescent="0.2">
      <c r="E59" s="121"/>
    </row>
    <row r="60" spans="1:57" x14ac:dyDescent="0.2">
      <c r="E60" s="121"/>
    </row>
    <row r="61" spans="1:57" x14ac:dyDescent="0.2">
      <c r="E61" s="121"/>
    </row>
    <row r="62" spans="1:57" x14ac:dyDescent="0.2">
      <c r="E62" s="121"/>
    </row>
    <row r="63" spans="1:57" x14ac:dyDescent="0.2">
      <c r="E63" s="121"/>
    </row>
    <row r="64" spans="1:57" x14ac:dyDescent="0.2">
      <c r="E64" s="121"/>
    </row>
    <row r="65" spans="1:7" x14ac:dyDescent="0.2">
      <c r="E65" s="121"/>
    </row>
    <row r="66" spans="1:7" x14ac:dyDescent="0.2">
      <c r="E66" s="121"/>
    </row>
    <row r="67" spans="1:7" x14ac:dyDescent="0.2">
      <c r="E67" s="121"/>
    </row>
    <row r="68" spans="1:7" x14ac:dyDescent="0.2">
      <c r="E68" s="121"/>
    </row>
    <row r="69" spans="1:7" x14ac:dyDescent="0.2">
      <c r="E69" s="121"/>
    </row>
    <row r="70" spans="1:7" x14ac:dyDescent="0.2">
      <c r="E70" s="121"/>
    </row>
    <row r="71" spans="1:7" x14ac:dyDescent="0.2">
      <c r="E71" s="121"/>
    </row>
    <row r="72" spans="1:7" x14ac:dyDescent="0.2">
      <c r="E72" s="121"/>
    </row>
    <row r="73" spans="1:7" x14ac:dyDescent="0.2">
      <c r="A73" s="154"/>
      <c r="B73" s="154"/>
      <c r="C73" s="154"/>
      <c r="D73" s="154"/>
      <c r="E73" s="154"/>
      <c r="F73" s="154"/>
      <c r="G73" s="154"/>
    </row>
    <row r="74" spans="1:7" x14ac:dyDescent="0.2">
      <c r="A74" s="154"/>
      <c r="B74" s="154"/>
      <c r="C74" s="154"/>
      <c r="D74" s="154"/>
      <c r="E74" s="154"/>
      <c r="F74" s="154"/>
      <c r="G74" s="154"/>
    </row>
    <row r="75" spans="1:7" x14ac:dyDescent="0.2">
      <c r="A75" s="154"/>
      <c r="B75" s="154"/>
      <c r="C75" s="154"/>
      <c r="D75" s="154"/>
      <c r="E75" s="154"/>
      <c r="F75" s="154"/>
      <c r="G75" s="154"/>
    </row>
    <row r="76" spans="1:7" x14ac:dyDescent="0.2">
      <c r="A76" s="154"/>
      <c r="B76" s="154"/>
      <c r="C76" s="154"/>
      <c r="D76" s="154"/>
      <c r="E76" s="154"/>
      <c r="F76" s="154"/>
      <c r="G76" s="154"/>
    </row>
    <row r="77" spans="1:7" x14ac:dyDescent="0.2">
      <c r="E77" s="121"/>
    </row>
    <row r="78" spans="1:7" x14ac:dyDescent="0.2">
      <c r="E78" s="121"/>
    </row>
    <row r="79" spans="1:7" x14ac:dyDescent="0.2">
      <c r="E79" s="121"/>
    </row>
    <row r="80" spans="1:7" x14ac:dyDescent="0.2">
      <c r="E80" s="121"/>
    </row>
    <row r="81" spans="5:5" x14ac:dyDescent="0.2">
      <c r="E81" s="121"/>
    </row>
    <row r="82" spans="5:5" x14ac:dyDescent="0.2">
      <c r="E82" s="121"/>
    </row>
    <row r="83" spans="5:5" x14ac:dyDescent="0.2">
      <c r="E83" s="121"/>
    </row>
    <row r="84" spans="5:5" x14ac:dyDescent="0.2">
      <c r="E84" s="121"/>
    </row>
    <row r="85" spans="5:5" x14ac:dyDescent="0.2">
      <c r="E85" s="121"/>
    </row>
    <row r="86" spans="5:5" x14ac:dyDescent="0.2">
      <c r="E86" s="121"/>
    </row>
    <row r="87" spans="5:5" x14ac:dyDescent="0.2">
      <c r="E87" s="121"/>
    </row>
    <row r="88" spans="5:5" x14ac:dyDescent="0.2">
      <c r="E88" s="121"/>
    </row>
    <row r="89" spans="5:5" x14ac:dyDescent="0.2">
      <c r="E89" s="121"/>
    </row>
    <row r="90" spans="5:5" x14ac:dyDescent="0.2">
      <c r="E90" s="121"/>
    </row>
    <row r="91" spans="5:5" x14ac:dyDescent="0.2">
      <c r="E91" s="121"/>
    </row>
    <row r="92" spans="5:5" x14ac:dyDescent="0.2">
      <c r="E92" s="121"/>
    </row>
    <row r="93" spans="5:5" x14ac:dyDescent="0.2">
      <c r="E93" s="121"/>
    </row>
    <row r="94" spans="5:5" x14ac:dyDescent="0.2">
      <c r="E94" s="121"/>
    </row>
    <row r="95" spans="5:5" x14ac:dyDescent="0.2">
      <c r="E95" s="121"/>
    </row>
    <row r="96" spans="5:5" x14ac:dyDescent="0.2">
      <c r="E96" s="121"/>
    </row>
    <row r="97" spans="1:7" x14ac:dyDescent="0.2">
      <c r="E97" s="121"/>
    </row>
    <row r="98" spans="1:7" x14ac:dyDescent="0.2">
      <c r="E98" s="121"/>
    </row>
    <row r="99" spans="1:7" x14ac:dyDescent="0.2">
      <c r="E99" s="121"/>
    </row>
    <row r="100" spans="1:7" x14ac:dyDescent="0.2">
      <c r="E100" s="121"/>
    </row>
    <row r="101" spans="1:7" x14ac:dyDescent="0.2">
      <c r="E101" s="121"/>
    </row>
    <row r="102" spans="1:7" x14ac:dyDescent="0.2">
      <c r="E102" s="121"/>
    </row>
    <row r="103" spans="1:7" x14ac:dyDescent="0.2">
      <c r="E103" s="121"/>
    </row>
    <row r="104" spans="1:7" x14ac:dyDescent="0.2">
      <c r="E104" s="121"/>
    </row>
    <row r="105" spans="1:7" x14ac:dyDescent="0.2">
      <c r="E105" s="121"/>
    </row>
    <row r="106" spans="1:7" x14ac:dyDescent="0.2">
      <c r="E106" s="121"/>
    </row>
    <row r="107" spans="1:7" x14ac:dyDescent="0.2">
      <c r="E107" s="121"/>
    </row>
    <row r="108" spans="1:7" x14ac:dyDescent="0.2">
      <c r="A108" s="155"/>
      <c r="B108" s="155"/>
    </row>
    <row r="109" spans="1:7" x14ac:dyDescent="0.2">
      <c r="A109" s="154"/>
      <c r="B109" s="154"/>
      <c r="C109" s="157"/>
      <c r="D109" s="157"/>
      <c r="E109" s="158"/>
      <c r="F109" s="157"/>
      <c r="G109" s="159"/>
    </row>
    <row r="110" spans="1:7" x14ac:dyDescent="0.2">
      <c r="A110" s="160"/>
      <c r="B110" s="160"/>
      <c r="C110" s="154"/>
      <c r="D110" s="154"/>
      <c r="E110" s="161"/>
      <c r="F110" s="154"/>
      <c r="G110" s="154"/>
    </row>
    <row r="111" spans="1:7" x14ac:dyDescent="0.2">
      <c r="A111" s="154"/>
      <c r="B111" s="154"/>
      <c r="C111" s="154"/>
      <c r="D111" s="154"/>
      <c r="E111" s="161"/>
      <c r="F111" s="154"/>
      <c r="G111" s="154"/>
    </row>
    <row r="112" spans="1:7" x14ac:dyDescent="0.2">
      <c r="A112" s="154"/>
      <c r="B112" s="154"/>
      <c r="C112" s="154"/>
      <c r="D112" s="154"/>
      <c r="E112" s="161"/>
      <c r="F112" s="154"/>
      <c r="G112" s="154"/>
    </row>
    <row r="113" spans="1:7" x14ac:dyDescent="0.2">
      <c r="A113" s="154"/>
      <c r="B113" s="154"/>
      <c r="C113" s="154"/>
      <c r="D113" s="154"/>
      <c r="E113" s="161"/>
      <c r="F113" s="154"/>
      <c r="G113" s="154"/>
    </row>
    <row r="114" spans="1:7" x14ac:dyDescent="0.2">
      <c r="A114" s="154"/>
      <c r="B114" s="154"/>
      <c r="C114" s="154"/>
      <c r="D114" s="154"/>
      <c r="E114" s="161"/>
      <c r="F114" s="154"/>
      <c r="G114" s="154"/>
    </row>
    <row r="115" spans="1:7" x14ac:dyDescent="0.2">
      <c r="A115" s="154"/>
      <c r="B115" s="154"/>
      <c r="C115" s="154"/>
      <c r="D115" s="154"/>
      <c r="E115" s="161"/>
      <c r="F115" s="154"/>
      <c r="G115" s="154"/>
    </row>
    <row r="116" spans="1:7" x14ac:dyDescent="0.2">
      <c r="A116" s="154"/>
      <c r="B116" s="154"/>
      <c r="C116" s="154"/>
      <c r="D116" s="154"/>
      <c r="E116" s="161"/>
      <c r="F116" s="154"/>
      <c r="G116" s="154"/>
    </row>
    <row r="117" spans="1:7" x14ac:dyDescent="0.2">
      <c r="A117" s="154"/>
      <c r="B117" s="154"/>
      <c r="C117" s="154"/>
      <c r="D117" s="154"/>
      <c r="E117" s="161"/>
      <c r="F117" s="154"/>
      <c r="G117" s="154"/>
    </row>
    <row r="118" spans="1:7" x14ac:dyDescent="0.2">
      <c r="A118" s="154"/>
      <c r="B118" s="154"/>
      <c r="C118" s="154"/>
      <c r="D118" s="154"/>
      <c r="E118" s="161"/>
      <c r="F118" s="154"/>
      <c r="G118" s="154"/>
    </row>
    <row r="119" spans="1:7" x14ac:dyDescent="0.2">
      <c r="A119" s="154"/>
      <c r="B119" s="154"/>
      <c r="C119" s="154"/>
      <c r="D119" s="154"/>
      <c r="E119" s="161"/>
      <c r="F119" s="154"/>
      <c r="G119" s="154"/>
    </row>
    <row r="120" spans="1:7" x14ac:dyDescent="0.2">
      <c r="A120" s="154"/>
      <c r="B120" s="154"/>
      <c r="C120" s="154"/>
      <c r="D120" s="154"/>
      <c r="E120" s="161"/>
      <c r="F120" s="154"/>
      <c r="G120" s="154"/>
    </row>
    <row r="121" spans="1:7" x14ac:dyDescent="0.2">
      <c r="A121" s="154"/>
      <c r="B121" s="154"/>
      <c r="C121" s="154"/>
      <c r="D121" s="154"/>
      <c r="E121" s="161"/>
      <c r="F121" s="154"/>
      <c r="G121" s="154"/>
    </row>
    <row r="122" spans="1:7" x14ac:dyDescent="0.2">
      <c r="A122" s="154"/>
      <c r="B122" s="154"/>
      <c r="C122" s="154"/>
      <c r="D122" s="154"/>
      <c r="E122" s="161"/>
      <c r="F122" s="154"/>
      <c r="G122" s="154"/>
    </row>
  </sheetData>
  <mergeCells count="48">
    <mergeCell ref="F49:G49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37:G37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25:G25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13:G13"/>
    <mergeCell ref="A1:G1"/>
    <mergeCell ref="A3:B3"/>
    <mergeCell ref="A4:B4"/>
    <mergeCell ref="E4:G4"/>
    <mergeCell ref="F6:G6"/>
    <mergeCell ref="F7:G7"/>
    <mergeCell ref="F8:G8"/>
    <mergeCell ref="F9:G9"/>
    <mergeCell ref="F10:G10"/>
    <mergeCell ref="F11:G11"/>
    <mergeCell ref="F12:G12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Krycí list</vt:lpstr>
      <vt:lpstr>Rekapitulace</vt:lpstr>
      <vt:lpstr>Soupis prací</vt:lpstr>
      <vt:lpstr>VV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Rekapitulace!Názvy_tisku</vt:lpstr>
      <vt:lpstr>'Soupis prací'!Názvy_tisku</vt:lpstr>
      <vt:lpstr>VV!Názvy_tisku</vt:lpstr>
      <vt:lpstr>Objednatel</vt:lpstr>
      <vt:lpstr>'Krycí list'!Oblast_tisku</vt:lpstr>
      <vt:lpstr>Rekapitulace!Oblast_tisku</vt:lpstr>
      <vt:lpstr>'Soupis prací'!Oblast_tisku</vt:lpstr>
      <vt:lpstr>VV!Oblast_tisku</vt:lpstr>
      <vt:lpstr>PocetMJ</vt:lpstr>
      <vt:lpstr>Poznamka</vt:lpstr>
      <vt:lpstr>Projektant</vt:lpstr>
      <vt:lpstr>PSV</vt:lpstr>
      <vt:lpstr>VV!SloupecCC</vt:lpstr>
      <vt:lpstr>SloupecCC</vt:lpstr>
      <vt:lpstr>VV!SloupecCisloPol</vt:lpstr>
      <vt:lpstr>SloupecCisloPol</vt:lpstr>
      <vt:lpstr>VV!SloupecJC</vt:lpstr>
      <vt:lpstr>SloupecJC</vt:lpstr>
      <vt:lpstr>VV!SloupecMJ</vt:lpstr>
      <vt:lpstr>SloupecMJ</vt:lpstr>
      <vt:lpstr>VV!SloupecMnozstvi</vt:lpstr>
      <vt:lpstr>SloupecMnozstvi</vt:lpstr>
      <vt:lpstr>VV!SloupecNazPol</vt:lpstr>
      <vt:lpstr>SloupecNazPol</vt:lpstr>
      <vt:lpstr>VV!SloupecPC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PC3</cp:lastModifiedBy>
  <cp:lastPrinted>2013-03-01T10:16:49Z</cp:lastPrinted>
  <dcterms:created xsi:type="dcterms:W3CDTF">2013-01-10T10:24:17Z</dcterms:created>
  <dcterms:modified xsi:type="dcterms:W3CDTF">2013-03-07T08:52:34Z</dcterms:modified>
</cp:coreProperties>
</file>